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01. 수원기본통계\2019\2. 59회 하는중\최종\"/>
    </mc:Choice>
  </mc:AlternateContent>
  <bookViews>
    <workbookView xWindow="13200" yWindow="555" windowWidth="24300" windowHeight="12180" tabRatio="765" firstSheet="10" activeTab="14"/>
  </bookViews>
  <sheets>
    <sheet name="1.인구추이(가)" sheetId="1" r:id="rId1"/>
    <sheet name="2.구동별세대및인구" sheetId="2" r:id="rId2"/>
    <sheet name="3.구동별연령(5세계급)및성별인구" sheetId="9" r:id="rId3"/>
    <sheet name="4.연령(5세계급)및성별인구" sheetId="24" r:id="rId4"/>
    <sheet name="5.인구동태" sheetId="30" r:id="rId5"/>
    <sheet name="6.인구이동" sheetId="31" r:id="rId6"/>
    <sheet name="7.시·군·구별인구이동" sheetId="41" r:id="rId7"/>
    <sheet name="8.전입지별인구이동" sheetId="33" r:id="rId8"/>
    <sheet name="9.전출지별인구이동" sheetId="39" r:id="rId9"/>
    <sheet name="10.외국인국적별현황" sheetId="18" r:id="rId10"/>
    <sheet name="11.외국인과의혼인" sheetId="45" r:id="rId11"/>
    <sheet name="12.사망원인별사망" sheetId="46" r:id="rId12"/>
    <sheet name="13.여성가구주현황" sheetId="47" r:id="rId13"/>
    <sheet name="14.다문화가구및가구원" sheetId="50" r:id="rId14"/>
    <sheet name="15.가구원수별가구" sheetId="51" r:id="rId15"/>
  </sheets>
  <externalReferences>
    <externalReference r:id="rId16"/>
    <externalReference r:id="rId17"/>
  </externalReferences>
  <definedNames>
    <definedName name="aaa" localSheetId="13">'[1] 견적서'!#REF!</definedName>
    <definedName name="aaa" localSheetId="14">'[1] 견적서'!#REF!</definedName>
    <definedName name="aaa">'[1] 견적서'!#REF!</definedName>
    <definedName name="dd" localSheetId="11">'[1] 견적서'!#REF!</definedName>
    <definedName name="dd" localSheetId="12">'[1] 견적서'!#REF!</definedName>
    <definedName name="dd" localSheetId="13">'[1] 견적서'!#REF!</definedName>
    <definedName name="dd" localSheetId="14">'[1] 견적서'!#REF!</definedName>
    <definedName name="dd">'[1] 견적서'!#REF!</definedName>
    <definedName name="ds" localSheetId="13">'[2]2-1포천(각세)(외제)'!#REF!</definedName>
    <definedName name="ds" localSheetId="14">'[2]2-1포천(각세)(외제)'!#REF!</definedName>
    <definedName name="ds">'[2]2-1포천(각세)(외제)'!#REF!</definedName>
    <definedName name="dssssss" localSheetId="13">'[1] 견적서'!#REF!</definedName>
    <definedName name="dssssss" localSheetId="14">'[1] 견적서'!#REF!</definedName>
    <definedName name="dssssss">'[1] 견적서'!#REF!</definedName>
    <definedName name="G" localSheetId="10">'[1] 견적서'!#REF!</definedName>
    <definedName name="G" localSheetId="11">'[1] 견적서'!#REF!</definedName>
    <definedName name="G" localSheetId="12">'[1] 견적서'!#REF!</definedName>
    <definedName name="G" localSheetId="13">'[1] 견적서'!#REF!</definedName>
    <definedName name="G" localSheetId="14">'[1] 견적서'!#REF!</definedName>
    <definedName name="G" localSheetId="4">'[1] 견적서'!#REF!</definedName>
    <definedName name="G" localSheetId="5">'[1] 견적서'!#REF!</definedName>
    <definedName name="G" localSheetId="7">'[1] 견적서'!#REF!</definedName>
    <definedName name="G" localSheetId="8">'[1] 견적서'!#REF!</definedName>
    <definedName name="G">'[1] 견적서'!#REF!</definedName>
    <definedName name="_xlnm.Print_Area" localSheetId="0">'1.인구추이(가)'!$A$1:$Q$36</definedName>
    <definedName name="_xlnm.Print_Area" localSheetId="9">'10.외국인국적별현황'!$A$1:$AC$14</definedName>
    <definedName name="_xlnm.Print_Area" localSheetId="10">'11.외국인과의혼인'!$A$1:$F$16</definedName>
    <definedName name="_xlnm.Print_Area" localSheetId="11">'12.사망원인별사망'!$A$1:$BJ$17</definedName>
    <definedName name="_xlnm.Print_Area" localSheetId="12">'13.여성가구주현황'!$A$1:$N$6</definedName>
    <definedName name="_xlnm.Print_Area" localSheetId="13">'14.다문화가구및가구원'!$A$1:$T$14</definedName>
    <definedName name="_xlnm.Print_Area" localSheetId="14">'15.가구원수별가구'!$A$1:$AC$14</definedName>
    <definedName name="_xlnm.Print_Area" localSheetId="1">'2.구동별세대및인구'!$A$1:$Q$71</definedName>
    <definedName name="_xlnm.Print_Area" localSheetId="2">'3.구동별연령(5세계급)및성별인구'!$A$1:$BK$69</definedName>
    <definedName name="_xlnm.Print_Area" localSheetId="3">'4.연령(5세계급)및성별인구'!$A$1:$N$84</definedName>
    <definedName name="_xlnm.Print_Area" localSheetId="4">'5.인구동태'!$A$1:$J$23</definedName>
    <definedName name="_xlnm.Print_Area" localSheetId="5">'6.인구이동'!$A$1:$T$27</definedName>
    <definedName name="_xlnm.Print_Area" localSheetId="7">'8.전입지별인구이동'!$A$1:$T$69</definedName>
    <definedName name="_xlnm.Print_Area" localSheetId="8">'9.전출지별인구이동'!$A$1:$T$69</definedName>
    <definedName name="_xlnm.Print_Area">'[2]2-1포천(각세)(외제)'!#REF!</definedName>
    <definedName name="_xlnm.Print_Titles">#N/A</definedName>
    <definedName name="sss" localSheetId="12">'[1] 견적서'!#REF!</definedName>
    <definedName name="sss" localSheetId="13">'[1] 견적서'!#REF!</definedName>
    <definedName name="sss" localSheetId="14">'[1] 견적서'!#REF!</definedName>
    <definedName name="sss">'[1] 견적서'!#REF!</definedName>
    <definedName name="ㄴㅇㄹ" localSheetId="10">'[1] 견적서'!#REF!</definedName>
    <definedName name="ㄴㅇㄹ" localSheetId="11">'[1] 견적서'!#REF!</definedName>
    <definedName name="ㄴㅇㄹ" localSheetId="12">'[1] 견적서'!#REF!</definedName>
    <definedName name="ㄴㅇㄹ" localSheetId="13">'[1] 견적서'!#REF!</definedName>
    <definedName name="ㄴㅇㄹ" localSheetId="14">'[1] 견적서'!#REF!</definedName>
    <definedName name="ㄴㅇㄹ">'[1] 견적서'!#REF!</definedName>
  </definedNames>
  <calcPr calcId="162913"/>
</workbook>
</file>

<file path=xl/calcChain.xml><?xml version="1.0" encoding="utf-8"?>
<calcChain xmlns="http://schemas.openxmlformats.org/spreadsheetml/2006/main">
  <c r="E10" i="51" l="1"/>
  <c r="H10" i="51"/>
  <c r="K10" i="51"/>
  <c r="N10" i="51"/>
  <c r="Q10" i="51"/>
  <c r="T10" i="51"/>
  <c r="W10" i="51"/>
  <c r="B10" i="51"/>
  <c r="B12" i="51"/>
  <c r="B13" i="51"/>
  <c r="B14" i="51"/>
  <c r="B11" i="51"/>
  <c r="E12" i="50"/>
  <c r="E13" i="50"/>
  <c r="E14" i="50"/>
  <c r="E11" i="50"/>
  <c r="K10" i="50"/>
  <c r="N10" i="50"/>
  <c r="Q10" i="50"/>
  <c r="H10" i="50"/>
  <c r="B10" i="50"/>
  <c r="E10" i="50" l="1"/>
  <c r="BG16" i="46"/>
  <c r="BG15" i="46"/>
  <c r="BG14" i="46"/>
  <c r="BG13" i="46"/>
  <c r="BD16" i="46"/>
  <c r="BD15" i="46"/>
  <c r="BD14" i="46"/>
  <c r="BD13" i="46"/>
  <c r="BA16" i="46"/>
  <c r="BA15" i="46"/>
  <c r="BA14" i="46"/>
  <c r="BA13" i="46"/>
  <c r="AX16" i="46"/>
  <c r="AX15" i="46"/>
  <c r="AX14" i="46"/>
  <c r="AX13" i="46"/>
  <c r="AU16" i="46"/>
  <c r="AU15" i="46"/>
  <c r="AU14" i="46"/>
  <c r="AU13" i="46"/>
  <c r="AR16" i="46"/>
  <c r="AR15" i="46"/>
  <c r="AR14" i="46"/>
  <c r="AR13" i="46"/>
  <c r="AO16" i="46"/>
  <c r="AO15" i="46"/>
  <c r="AO14" i="46"/>
  <c r="AO13" i="46"/>
  <c r="AL16" i="46"/>
  <c r="AL15" i="46"/>
  <c r="AL14" i="46"/>
  <c r="AL13" i="46"/>
  <c r="AI16" i="46"/>
  <c r="AI15" i="46"/>
  <c r="AI14" i="46"/>
  <c r="AI13" i="46"/>
  <c r="AF16" i="46"/>
  <c r="AF15" i="46"/>
  <c r="AF14" i="46"/>
  <c r="AF13" i="46"/>
  <c r="AC16" i="46"/>
  <c r="AC15" i="46"/>
  <c r="AC14" i="46"/>
  <c r="AC13" i="46"/>
  <c r="Z16" i="46"/>
  <c r="Z15" i="46"/>
  <c r="Z14" i="46"/>
  <c r="Z13" i="46"/>
  <c r="W16" i="46"/>
  <c r="W15" i="46"/>
  <c r="W14" i="46"/>
  <c r="W13" i="46"/>
  <c r="T16" i="46"/>
  <c r="T15" i="46"/>
  <c r="T14" i="46"/>
  <c r="T13" i="46"/>
  <c r="Q16" i="46"/>
  <c r="Q15" i="46"/>
  <c r="Q14" i="46"/>
  <c r="Q13" i="46"/>
  <c r="N16" i="46"/>
  <c r="N15" i="46"/>
  <c r="N14" i="46"/>
  <c r="N13" i="46"/>
  <c r="K16" i="46"/>
  <c r="K15" i="46"/>
  <c r="K14" i="46"/>
  <c r="K13" i="46"/>
  <c r="H16" i="46"/>
  <c r="H15" i="46"/>
  <c r="H14" i="46"/>
  <c r="H13" i="46"/>
  <c r="E14" i="46"/>
  <c r="E15" i="46"/>
  <c r="E16" i="46"/>
  <c r="E13" i="46"/>
  <c r="B12" i="46"/>
  <c r="B14" i="46"/>
  <c r="B15" i="46"/>
  <c r="B16" i="46"/>
  <c r="B13" i="46"/>
  <c r="D12" i="46"/>
  <c r="C12" i="46"/>
  <c r="D13" i="46"/>
  <c r="D14" i="46"/>
  <c r="D15" i="46"/>
  <c r="D16" i="46"/>
  <c r="C14" i="46"/>
  <c r="C15" i="46"/>
  <c r="C16" i="46"/>
  <c r="C13" i="46"/>
  <c r="BI12" i="46"/>
  <c r="BH12" i="46"/>
  <c r="BG12" i="46" s="1"/>
  <c r="BF12" i="46"/>
  <c r="BE12" i="46"/>
  <c r="BD12" i="46" s="1"/>
  <c r="BC12" i="46"/>
  <c r="BB12" i="46"/>
  <c r="BA12" i="46" s="1"/>
  <c r="AZ12" i="46"/>
  <c r="AY12" i="46"/>
  <c r="AX12" i="46" s="1"/>
  <c r="AW12" i="46"/>
  <c r="AV12" i="46"/>
  <c r="AU12" i="46"/>
  <c r="AT12" i="46"/>
  <c r="AS12" i="46"/>
  <c r="AR12" i="46" s="1"/>
  <c r="AQ12" i="46"/>
  <c r="AP12" i="46"/>
  <c r="AO12" i="46" s="1"/>
  <c r="AN12" i="46"/>
  <c r="AL12" i="46" s="1"/>
  <c r="AM12" i="46"/>
  <c r="AK12" i="46"/>
  <c r="AI12" i="46" s="1"/>
  <c r="AJ12" i="46"/>
  <c r="AH12" i="46"/>
  <c r="AG12" i="46"/>
  <c r="AF12" i="46"/>
  <c r="AE12" i="46"/>
  <c r="AD12" i="46"/>
  <c r="AC12" i="46"/>
  <c r="AA12" i="46"/>
  <c r="Z12" i="46" s="1"/>
  <c r="AB12" i="46"/>
  <c r="Y12" i="46"/>
  <c r="X12" i="46"/>
  <c r="W12" i="46" s="1"/>
  <c r="V12" i="46"/>
  <c r="U12" i="46"/>
  <c r="T12" i="46" s="1"/>
  <c r="S12" i="46"/>
  <c r="R12" i="46"/>
  <c r="Q12" i="46"/>
  <c r="P12" i="46"/>
  <c r="O12" i="46"/>
  <c r="N12" i="46" s="1"/>
  <c r="M12" i="46"/>
  <c r="L12" i="46"/>
  <c r="K12" i="46" s="1"/>
  <c r="J12" i="46"/>
  <c r="I12" i="46"/>
  <c r="H12" i="46"/>
  <c r="E12" i="46"/>
  <c r="G12" i="46"/>
  <c r="F12" i="46"/>
  <c r="D11" i="18" l="1"/>
  <c r="C11" i="18"/>
  <c r="M11" i="47" l="1"/>
  <c r="M10" i="47"/>
  <c r="M9" i="47"/>
  <c r="M8" i="47"/>
  <c r="M7" i="47"/>
  <c r="B7" i="47"/>
  <c r="C8" i="47"/>
  <c r="C9" i="47"/>
  <c r="C10" i="47"/>
  <c r="C11" i="47"/>
  <c r="C7" i="47"/>
  <c r="E7" i="47"/>
  <c r="F7" i="47"/>
  <c r="G7" i="47"/>
  <c r="H7" i="47"/>
  <c r="I7" i="47"/>
  <c r="J7" i="47"/>
  <c r="K7" i="47"/>
  <c r="L7" i="47"/>
  <c r="D7" i="47"/>
  <c r="B11" i="18"/>
  <c r="H11" i="18"/>
  <c r="Z11" i="18" l="1"/>
  <c r="W11" i="18"/>
  <c r="T11" i="18"/>
  <c r="Q11" i="18"/>
  <c r="N11" i="18"/>
  <c r="K11" i="18"/>
  <c r="E11" i="18"/>
  <c r="Q68" i="39"/>
  <c r="N68" i="39"/>
  <c r="K68" i="39"/>
  <c r="H68" i="39"/>
  <c r="E68" i="39"/>
  <c r="B68" i="39"/>
  <c r="Q67" i="39"/>
  <c r="N67" i="39"/>
  <c r="K67" i="39"/>
  <c r="H67" i="39"/>
  <c r="E67" i="39"/>
  <c r="B67" i="39"/>
  <c r="Q66" i="39"/>
  <c r="N66" i="39"/>
  <c r="K66" i="39"/>
  <c r="H66" i="39"/>
  <c r="E66" i="39"/>
  <c r="B66" i="39"/>
  <c r="Q65" i="39"/>
  <c r="N65" i="39"/>
  <c r="K65" i="39"/>
  <c r="H65" i="39"/>
  <c r="E65" i="39"/>
  <c r="B65" i="39"/>
  <c r="Q64" i="39"/>
  <c r="N64" i="39"/>
  <c r="K64" i="39"/>
  <c r="H64" i="39"/>
  <c r="E64" i="39"/>
  <c r="B64" i="39"/>
  <c r="Q63" i="39"/>
  <c r="N63" i="39"/>
  <c r="K63" i="39"/>
  <c r="H63" i="39"/>
  <c r="E63" i="39"/>
  <c r="B63" i="39"/>
  <c r="Q62" i="39"/>
  <c r="N62" i="39"/>
  <c r="K62" i="39"/>
  <c r="H62" i="39"/>
  <c r="E62" i="39"/>
  <c r="B62" i="39"/>
  <c r="Q61" i="39"/>
  <c r="N61" i="39"/>
  <c r="K61" i="39"/>
  <c r="H61" i="39"/>
  <c r="E61" i="39"/>
  <c r="B61" i="39"/>
  <c r="Q60" i="39"/>
  <c r="N60" i="39"/>
  <c r="K60" i="39"/>
  <c r="H60" i="39"/>
  <c r="E60" i="39"/>
  <c r="B60" i="39"/>
  <c r="Q59" i="39"/>
  <c r="N59" i="39"/>
  <c r="K59" i="39"/>
  <c r="H59" i="39"/>
  <c r="E59" i="39"/>
  <c r="B59" i="39"/>
  <c r="Q58" i="39"/>
  <c r="Q56" i="39" s="1"/>
  <c r="N58" i="39"/>
  <c r="K58" i="39"/>
  <c r="H58" i="39"/>
  <c r="E58" i="39"/>
  <c r="E56" i="39" s="1"/>
  <c r="B58" i="39"/>
  <c r="Q57" i="39"/>
  <c r="N57" i="39"/>
  <c r="K57" i="39"/>
  <c r="H57" i="39"/>
  <c r="H56" i="39" s="1"/>
  <c r="E57" i="39"/>
  <c r="B57" i="39"/>
  <c r="S56" i="39"/>
  <c r="R56" i="39"/>
  <c r="P56" i="39"/>
  <c r="O56" i="39"/>
  <c r="N56" i="39"/>
  <c r="M56" i="39"/>
  <c r="L56" i="39"/>
  <c r="K56" i="39"/>
  <c r="J56" i="39"/>
  <c r="I56" i="39"/>
  <c r="G56" i="39"/>
  <c r="F56" i="39"/>
  <c r="D56" i="39"/>
  <c r="C56" i="39"/>
  <c r="B56" i="39"/>
  <c r="Q45" i="39"/>
  <c r="N45" i="39"/>
  <c r="K45" i="39"/>
  <c r="H45" i="39"/>
  <c r="E45" i="39"/>
  <c r="B45" i="39"/>
  <c r="Q44" i="39"/>
  <c r="N44" i="39"/>
  <c r="K44" i="39"/>
  <c r="H44" i="39"/>
  <c r="E44" i="39"/>
  <c r="B44" i="39"/>
  <c r="Q43" i="39"/>
  <c r="N43" i="39"/>
  <c r="K43" i="39"/>
  <c r="H43" i="39"/>
  <c r="E43" i="39"/>
  <c r="B43" i="39"/>
  <c r="Q42" i="39"/>
  <c r="N42" i="39"/>
  <c r="K42" i="39"/>
  <c r="H42" i="39"/>
  <c r="E42" i="39"/>
  <c r="B42" i="39"/>
  <c r="Q41" i="39"/>
  <c r="N41" i="39"/>
  <c r="K41" i="39"/>
  <c r="H41" i="39"/>
  <c r="E41" i="39"/>
  <c r="B41" i="39"/>
  <c r="Q40" i="39"/>
  <c r="N40" i="39"/>
  <c r="K40" i="39"/>
  <c r="H40" i="39"/>
  <c r="E40" i="39"/>
  <c r="B40" i="39"/>
  <c r="Q39" i="39"/>
  <c r="N39" i="39"/>
  <c r="K39" i="39"/>
  <c r="H39" i="39"/>
  <c r="E39" i="39"/>
  <c r="B39" i="39"/>
  <c r="Q38" i="39"/>
  <c r="N38" i="39"/>
  <c r="K38" i="39"/>
  <c r="H38" i="39"/>
  <c r="E38" i="39"/>
  <c r="B38" i="39"/>
  <c r="Q37" i="39"/>
  <c r="N37" i="39"/>
  <c r="K37" i="39"/>
  <c r="H37" i="39"/>
  <c r="E37" i="39"/>
  <c r="B37" i="39"/>
  <c r="Q36" i="39"/>
  <c r="N36" i="39"/>
  <c r="K36" i="39"/>
  <c r="H36" i="39"/>
  <c r="E36" i="39"/>
  <c r="B36" i="39"/>
  <c r="Q35" i="39"/>
  <c r="N35" i="39"/>
  <c r="K35" i="39"/>
  <c r="K33" i="39" s="1"/>
  <c r="H35" i="39"/>
  <c r="E35" i="39"/>
  <c r="B35" i="39"/>
  <c r="Q34" i="39"/>
  <c r="N34" i="39"/>
  <c r="N33" i="39" s="1"/>
  <c r="K34" i="39"/>
  <c r="H34" i="39"/>
  <c r="E34" i="39"/>
  <c r="B34" i="39"/>
  <c r="B33" i="39" s="1"/>
  <c r="S33" i="39"/>
  <c r="R33" i="39"/>
  <c r="Q33" i="39"/>
  <c r="P33" i="39"/>
  <c r="O33" i="39"/>
  <c r="M33" i="39"/>
  <c r="L33" i="39"/>
  <c r="J33" i="39"/>
  <c r="I33" i="39"/>
  <c r="H33" i="39"/>
  <c r="G33" i="39"/>
  <c r="F33" i="39"/>
  <c r="E33" i="39"/>
  <c r="D33" i="39"/>
  <c r="C33" i="39"/>
  <c r="Q22" i="39"/>
  <c r="N22" i="39"/>
  <c r="K22" i="39"/>
  <c r="H22" i="39"/>
  <c r="E22" i="39"/>
  <c r="D22" i="39"/>
  <c r="C22" i="39"/>
  <c r="B22" i="39" s="1"/>
  <c r="Q21" i="39"/>
  <c r="N21" i="39"/>
  <c r="K21" i="39"/>
  <c r="H21" i="39"/>
  <c r="E21" i="39"/>
  <c r="D21" i="39"/>
  <c r="C21" i="39"/>
  <c r="Q20" i="39"/>
  <c r="N20" i="39"/>
  <c r="K20" i="39"/>
  <c r="H20" i="39"/>
  <c r="E20" i="39"/>
  <c r="D20" i="39"/>
  <c r="C20" i="39"/>
  <c r="B20" i="39" s="1"/>
  <c r="Q19" i="39"/>
  <c r="N19" i="39"/>
  <c r="K19" i="39"/>
  <c r="H19" i="39"/>
  <c r="E19" i="39"/>
  <c r="D19" i="39"/>
  <c r="C19" i="39"/>
  <c r="B19" i="39" s="1"/>
  <c r="Q18" i="39"/>
  <c r="N18" i="39"/>
  <c r="K18" i="39"/>
  <c r="H18" i="39"/>
  <c r="E18" i="39"/>
  <c r="D18" i="39"/>
  <c r="C18" i="39"/>
  <c r="B18" i="39" s="1"/>
  <c r="Q17" i="39"/>
  <c r="N17" i="39"/>
  <c r="K17" i="39"/>
  <c r="H17" i="39"/>
  <c r="E17" i="39"/>
  <c r="D17" i="39"/>
  <c r="C17" i="39"/>
  <c r="Q16" i="39"/>
  <c r="N16" i="39"/>
  <c r="K16" i="39"/>
  <c r="H16" i="39"/>
  <c r="E16" i="39"/>
  <c r="D16" i="39"/>
  <c r="C16" i="39"/>
  <c r="B16" i="39" s="1"/>
  <c r="Q15" i="39"/>
  <c r="N15" i="39"/>
  <c r="K15" i="39"/>
  <c r="H15" i="39"/>
  <c r="E15" i="39"/>
  <c r="D15" i="39"/>
  <c r="C15" i="39"/>
  <c r="B15" i="39" s="1"/>
  <c r="Q14" i="39"/>
  <c r="N14" i="39"/>
  <c r="K14" i="39"/>
  <c r="H14" i="39"/>
  <c r="E14" i="39"/>
  <c r="D14" i="39"/>
  <c r="C14" i="39"/>
  <c r="B14" i="39" s="1"/>
  <c r="Q13" i="39"/>
  <c r="N13" i="39"/>
  <c r="K13" i="39"/>
  <c r="H13" i="39"/>
  <c r="E13" i="39"/>
  <c r="D13" i="39"/>
  <c r="C13" i="39"/>
  <c r="Q12" i="39"/>
  <c r="N12" i="39"/>
  <c r="K12" i="39"/>
  <c r="H12" i="39"/>
  <c r="E12" i="39"/>
  <c r="D12" i="39"/>
  <c r="C12" i="39"/>
  <c r="B12" i="39" s="1"/>
  <c r="Q11" i="39"/>
  <c r="Q10" i="39" s="1"/>
  <c r="N11" i="39"/>
  <c r="K11" i="39"/>
  <c r="H11" i="39"/>
  <c r="E11" i="39"/>
  <c r="E10" i="39" s="1"/>
  <c r="D11" i="39"/>
  <c r="C11" i="39"/>
  <c r="B11" i="39" s="1"/>
  <c r="S10" i="39"/>
  <c r="R10" i="39"/>
  <c r="P10" i="39"/>
  <c r="O10" i="39"/>
  <c r="N10" i="39"/>
  <c r="M10" i="39"/>
  <c r="L10" i="39"/>
  <c r="K10" i="39"/>
  <c r="J10" i="39"/>
  <c r="I10" i="39"/>
  <c r="H10" i="39"/>
  <c r="G10" i="39"/>
  <c r="F10" i="39"/>
  <c r="Q68" i="33"/>
  <c r="N68" i="33"/>
  <c r="K68" i="33"/>
  <c r="H68" i="33"/>
  <c r="E68" i="33"/>
  <c r="B68" i="33"/>
  <c r="Q67" i="33"/>
  <c r="N67" i="33"/>
  <c r="K67" i="33"/>
  <c r="H67" i="33"/>
  <c r="E67" i="33"/>
  <c r="B67" i="33"/>
  <c r="Q66" i="33"/>
  <c r="N66" i="33"/>
  <c r="K66" i="33"/>
  <c r="H66" i="33"/>
  <c r="E66" i="33"/>
  <c r="B66" i="33"/>
  <c r="Q65" i="33"/>
  <c r="N65" i="33"/>
  <c r="K65" i="33"/>
  <c r="H65" i="33"/>
  <c r="E65" i="33"/>
  <c r="B65" i="33"/>
  <c r="Q64" i="33"/>
  <c r="N64" i="33"/>
  <c r="K64" i="33"/>
  <c r="H64" i="33"/>
  <c r="E64" i="33"/>
  <c r="B64" i="33"/>
  <c r="Q63" i="33"/>
  <c r="N63" i="33"/>
  <c r="K63" i="33"/>
  <c r="H63" i="33"/>
  <c r="E63" i="33"/>
  <c r="B63" i="33"/>
  <c r="Q62" i="33"/>
  <c r="N62" i="33"/>
  <c r="K62" i="33"/>
  <c r="H62" i="33"/>
  <c r="E62" i="33"/>
  <c r="B62" i="33"/>
  <c r="Q61" i="33"/>
  <c r="N61" i="33"/>
  <c r="K61" i="33"/>
  <c r="H61" i="33"/>
  <c r="E61" i="33"/>
  <c r="B61" i="33"/>
  <c r="Q60" i="33"/>
  <c r="N60" i="33"/>
  <c r="K60" i="33"/>
  <c r="H60" i="33"/>
  <c r="E60" i="33"/>
  <c r="B60" i="33"/>
  <c r="Q59" i="33"/>
  <c r="N59" i="33"/>
  <c r="K59" i="33"/>
  <c r="H59" i="33"/>
  <c r="E59" i="33"/>
  <c r="B59" i="33"/>
  <c r="Q58" i="33"/>
  <c r="Q56" i="33" s="1"/>
  <c r="N58" i="33"/>
  <c r="K58" i="33"/>
  <c r="H58" i="33"/>
  <c r="E58" i="33"/>
  <c r="E56" i="33" s="1"/>
  <c r="B58" i="33"/>
  <c r="Q57" i="33"/>
  <c r="N57" i="33"/>
  <c r="N56" i="33" s="1"/>
  <c r="K57" i="33"/>
  <c r="H57" i="33"/>
  <c r="E57" i="33"/>
  <c r="B57" i="33"/>
  <c r="B56" i="33" s="1"/>
  <c r="S56" i="33"/>
  <c r="R56" i="33"/>
  <c r="P56" i="33"/>
  <c r="O56" i="33"/>
  <c r="M56" i="33"/>
  <c r="L56" i="33"/>
  <c r="K56" i="33"/>
  <c r="J56" i="33"/>
  <c r="I56" i="33"/>
  <c r="H56" i="33"/>
  <c r="G56" i="33"/>
  <c r="F56" i="33"/>
  <c r="D56" i="33"/>
  <c r="C56" i="33"/>
  <c r="Q45" i="33"/>
  <c r="N45" i="33"/>
  <c r="K45" i="33"/>
  <c r="H45" i="33"/>
  <c r="E45" i="33"/>
  <c r="B45" i="33"/>
  <c r="Q44" i="33"/>
  <c r="N44" i="33"/>
  <c r="K44" i="33"/>
  <c r="H44" i="33"/>
  <c r="E44" i="33"/>
  <c r="B44" i="33"/>
  <c r="Q43" i="33"/>
  <c r="N43" i="33"/>
  <c r="K43" i="33"/>
  <c r="H43" i="33"/>
  <c r="E43" i="33"/>
  <c r="B43" i="33"/>
  <c r="Q42" i="33"/>
  <c r="N42" i="33"/>
  <c r="K42" i="33"/>
  <c r="H42" i="33"/>
  <c r="E42" i="33"/>
  <c r="B42" i="33"/>
  <c r="Q41" i="33"/>
  <c r="N41" i="33"/>
  <c r="K41" i="33"/>
  <c r="H41" i="33"/>
  <c r="E41" i="33"/>
  <c r="B41" i="33"/>
  <c r="Q40" i="33"/>
  <c r="N40" i="33"/>
  <c r="K40" i="33"/>
  <c r="H40" i="33"/>
  <c r="E40" i="33"/>
  <c r="B40" i="33"/>
  <c r="Q39" i="33"/>
  <c r="N39" i="33"/>
  <c r="K39" i="33"/>
  <c r="H39" i="33"/>
  <c r="E39" i="33"/>
  <c r="B39" i="33"/>
  <c r="Q38" i="33"/>
  <c r="N38" i="33"/>
  <c r="K38" i="33"/>
  <c r="H38" i="33"/>
  <c r="E38" i="33"/>
  <c r="B38" i="33"/>
  <c r="Q37" i="33"/>
  <c r="N37" i="33"/>
  <c r="K37" i="33"/>
  <c r="H37" i="33"/>
  <c r="E37" i="33"/>
  <c r="B37" i="33"/>
  <c r="Q36" i="33"/>
  <c r="N36" i="33"/>
  <c r="K36" i="33"/>
  <c r="H36" i="33"/>
  <c r="E36" i="33"/>
  <c r="B36" i="33"/>
  <c r="Q35" i="33"/>
  <c r="N35" i="33"/>
  <c r="K35" i="33"/>
  <c r="K33" i="33" s="1"/>
  <c r="H35" i="33"/>
  <c r="E35" i="33"/>
  <c r="B35" i="33"/>
  <c r="Q34" i="33"/>
  <c r="N34" i="33"/>
  <c r="N33" i="33" s="1"/>
  <c r="K34" i="33"/>
  <c r="H34" i="33"/>
  <c r="E34" i="33"/>
  <c r="B34" i="33"/>
  <c r="B33" i="33" s="1"/>
  <c r="S33" i="33"/>
  <c r="R33" i="33"/>
  <c r="Q33" i="33"/>
  <c r="P33" i="33"/>
  <c r="O33" i="33"/>
  <c r="M33" i="33"/>
  <c r="L33" i="33"/>
  <c r="J33" i="33"/>
  <c r="I33" i="33"/>
  <c r="H33" i="33"/>
  <c r="G33" i="33"/>
  <c r="F33" i="33"/>
  <c r="E33" i="33"/>
  <c r="D33" i="33"/>
  <c r="C33" i="33"/>
  <c r="Q22" i="33"/>
  <c r="N22" i="33"/>
  <c r="K22" i="33"/>
  <c r="H22" i="33"/>
  <c r="E22" i="33"/>
  <c r="D22" i="33"/>
  <c r="C22" i="33"/>
  <c r="Q21" i="33"/>
  <c r="N21" i="33"/>
  <c r="K21" i="33"/>
  <c r="H21" i="33"/>
  <c r="E21" i="33"/>
  <c r="D21" i="33"/>
  <c r="C21" i="33"/>
  <c r="Q20" i="33"/>
  <c r="N20" i="33"/>
  <c r="K20" i="33"/>
  <c r="H20" i="33"/>
  <c r="E20" i="33"/>
  <c r="D20" i="33"/>
  <c r="C20" i="33"/>
  <c r="Q19" i="33"/>
  <c r="N19" i="33"/>
  <c r="K19" i="33"/>
  <c r="H19" i="33"/>
  <c r="E19" i="33"/>
  <c r="D19" i="33"/>
  <c r="C19" i="33"/>
  <c r="Q18" i="33"/>
  <c r="N18" i="33"/>
  <c r="K18" i="33"/>
  <c r="H18" i="33"/>
  <c r="E18" i="33"/>
  <c r="D18" i="33"/>
  <c r="C18" i="33"/>
  <c r="Q17" i="33"/>
  <c r="N17" i="33"/>
  <c r="K17" i="33"/>
  <c r="H17" i="33"/>
  <c r="E17" i="33"/>
  <c r="D17" i="33"/>
  <c r="C17" i="33"/>
  <c r="Q16" i="33"/>
  <c r="N16" i="33"/>
  <c r="K16" i="33"/>
  <c r="H16" i="33"/>
  <c r="E16" i="33"/>
  <c r="D16" i="33"/>
  <c r="C16" i="33"/>
  <c r="Q15" i="33"/>
  <c r="N15" i="33"/>
  <c r="K15" i="33"/>
  <c r="H15" i="33"/>
  <c r="E15" i="33"/>
  <c r="D15" i="33"/>
  <c r="C15" i="33"/>
  <c r="Q14" i="33"/>
  <c r="N14" i="33"/>
  <c r="K14" i="33"/>
  <c r="H14" i="33"/>
  <c r="E14" i="33"/>
  <c r="D14" i="33"/>
  <c r="C14" i="33"/>
  <c r="Q13" i="33"/>
  <c r="N13" i="33"/>
  <c r="K13" i="33"/>
  <c r="H13" i="33"/>
  <c r="E13" i="33"/>
  <c r="D13" i="33"/>
  <c r="C13" i="33"/>
  <c r="Q12" i="33"/>
  <c r="N12" i="33"/>
  <c r="K12" i="33"/>
  <c r="H12" i="33"/>
  <c r="E12" i="33"/>
  <c r="D12" i="33"/>
  <c r="C12" i="33"/>
  <c r="Q11" i="33"/>
  <c r="N11" i="33"/>
  <c r="K11" i="33"/>
  <c r="K10" i="33" s="1"/>
  <c r="H11" i="33"/>
  <c r="E11" i="33"/>
  <c r="D11" i="33"/>
  <c r="D10" i="33" s="1"/>
  <c r="C11" i="33"/>
  <c r="S10" i="33"/>
  <c r="R10" i="33"/>
  <c r="Q10" i="33"/>
  <c r="P10" i="33"/>
  <c r="O10" i="33"/>
  <c r="N10" i="33"/>
  <c r="M10" i="33"/>
  <c r="L10" i="33"/>
  <c r="J10" i="33"/>
  <c r="I10" i="33"/>
  <c r="H10" i="33"/>
  <c r="G10" i="33"/>
  <c r="F10" i="33"/>
  <c r="E10" i="33"/>
  <c r="W14" i="41"/>
  <c r="T14" i="41"/>
  <c r="Q14" i="41"/>
  <c r="N14" i="41"/>
  <c r="K14" i="41"/>
  <c r="H14" i="41"/>
  <c r="E14" i="41"/>
  <c r="B14" i="41"/>
  <c r="W13" i="41"/>
  <c r="T13" i="41"/>
  <c r="Q13" i="41"/>
  <c r="N13" i="41"/>
  <c r="N10" i="41" s="1"/>
  <c r="K13" i="41"/>
  <c r="H13" i="41"/>
  <c r="E13" i="41"/>
  <c r="B13" i="41"/>
  <c r="W12" i="41"/>
  <c r="T12" i="41"/>
  <c r="Q12" i="41"/>
  <c r="N12" i="41"/>
  <c r="K12" i="41"/>
  <c r="H12" i="41"/>
  <c r="E12" i="41"/>
  <c r="B12" i="41"/>
  <c r="W11" i="41"/>
  <c r="T11" i="41"/>
  <c r="Q11" i="41"/>
  <c r="N11" i="41"/>
  <c r="K11" i="41"/>
  <c r="H11" i="41"/>
  <c r="E11" i="41"/>
  <c r="B11" i="41"/>
  <c r="Y10" i="41"/>
  <c r="X10" i="41"/>
  <c r="W10" i="41"/>
  <c r="V10" i="41"/>
  <c r="U10" i="41"/>
  <c r="T10" i="41"/>
  <c r="S10" i="41"/>
  <c r="R10" i="41"/>
  <c r="Q10" i="41"/>
  <c r="P10" i="41"/>
  <c r="O10" i="41"/>
  <c r="M10" i="41"/>
  <c r="L10" i="41"/>
  <c r="K10" i="41"/>
  <c r="J10" i="41"/>
  <c r="I10" i="41"/>
  <c r="H10" i="41"/>
  <c r="G10" i="41"/>
  <c r="F10" i="41"/>
  <c r="E10" i="41"/>
  <c r="D10" i="41"/>
  <c r="C10" i="41"/>
  <c r="B10" i="41"/>
  <c r="Q24" i="31"/>
  <c r="N24" i="31"/>
  <c r="K24" i="31"/>
  <c r="H24" i="31"/>
  <c r="E24" i="31"/>
  <c r="B24" i="31"/>
  <c r="Q23" i="31"/>
  <c r="N23" i="31"/>
  <c r="K23" i="31"/>
  <c r="H23" i="31"/>
  <c r="E23" i="31"/>
  <c r="B23" i="31"/>
  <c r="Q22" i="31"/>
  <c r="N22" i="31"/>
  <c r="K22" i="31"/>
  <c r="H22" i="31"/>
  <c r="E22" i="31"/>
  <c r="B22" i="31"/>
  <c r="Q21" i="31"/>
  <c r="N21" i="31"/>
  <c r="K21" i="31"/>
  <c r="H21" i="31"/>
  <c r="E21" i="31"/>
  <c r="B21" i="31"/>
  <c r="Q20" i="31"/>
  <c r="N20" i="31"/>
  <c r="K20" i="31"/>
  <c r="H20" i="31"/>
  <c r="E20" i="31"/>
  <c r="B20" i="31"/>
  <c r="Q19" i="31"/>
  <c r="N19" i="31"/>
  <c r="K19" i="31"/>
  <c r="H19" i="31"/>
  <c r="E19" i="31"/>
  <c r="B19" i="31"/>
  <c r="Q18" i="31"/>
  <c r="N18" i="31"/>
  <c r="K18" i="31"/>
  <c r="H18" i="31"/>
  <c r="E18" i="31"/>
  <c r="B18" i="31"/>
  <c r="Q17" i="31"/>
  <c r="N17" i="31"/>
  <c r="K17" i="31"/>
  <c r="H17" i="31"/>
  <c r="E17" i="31"/>
  <c r="B17" i="31"/>
  <c r="Q16" i="31"/>
  <c r="N16" i="31"/>
  <c r="K16" i="31"/>
  <c r="H16" i="31"/>
  <c r="E16" i="31"/>
  <c r="B16" i="31"/>
  <c r="Q15" i="31"/>
  <c r="N15" i="31"/>
  <c r="K15" i="31"/>
  <c r="H15" i="31"/>
  <c r="E15" i="31"/>
  <c r="B15" i="31"/>
  <c r="Q14" i="31"/>
  <c r="N14" i="31"/>
  <c r="K14" i="31"/>
  <c r="H14" i="31"/>
  <c r="E14" i="31"/>
  <c r="B14" i="31"/>
  <c r="Q13" i="31"/>
  <c r="N13" i="31"/>
  <c r="N12" i="31" s="1"/>
  <c r="K13" i="31"/>
  <c r="H13" i="31"/>
  <c r="E13" i="31"/>
  <c r="B13" i="31"/>
  <c r="B12" i="31" s="1"/>
  <c r="S12" i="31"/>
  <c r="R12" i="31"/>
  <c r="Q12" i="31"/>
  <c r="P12" i="31"/>
  <c r="O12" i="31"/>
  <c r="M12" i="31"/>
  <c r="L12" i="31"/>
  <c r="K12" i="31"/>
  <c r="J12" i="31"/>
  <c r="I12" i="31"/>
  <c r="H12" i="31"/>
  <c r="G12" i="31"/>
  <c r="F12" i="31"/>
  <c r="E12" i="31"/>
  <c r="D12" i="31"/>
  <c r="C12" i="31"/>
  <c r="AX67" i="9"/>
  <c r="AI67" i="9"/>
  <c r="R67" i="9"/>
  <c r="C67" i="9"/>
  <c r="AX66" i="9"/>
  <c r="AI66" i="9"/>
  <c r="R66" i="9"/>
  <c r="C66" i="9"/>
  <c r="BC65" i="9"/>
  <c r="BB65" i="9"/>
  <c r="BA65" i="9"/>
  <c r="AZ65" i="9"/>
  <c r="AX65" i="9" s="1"/>
  <c r="AY65" i="9"/>
  <c r="AS65" i="9"/>
  <c r="AR65" i="9"/>
  <c r="AQ65" i="9"/>
  <c r="AP65" i="9"/>
  <c r="AO65" i="9"/>
  <c r="AN65" i="9"/>
  <c r="AM65" i="9"/>
  <c r="AL65" i="9"/>
  <c r="AK65" i="9"/>
  <c r="AJ65" i="9"/>
  <c r="AI65" i="9" s="1"/>
  <c r="AD65" i="9"/>
  <c r="AC65" i="9"/>
  <c r="AB65" i="9"/>
  <c r="AA65" i="9"/>
  <c r="Z65" i="9"/>
  <c r="Y65" i="9"/>
  <c r="X65" i="9"/>
  <c r="W65" i="9"/>
  <c r="V65" i="9"/>
  <c r="U65" i="9"/>
  <c r="T65" i="9"/>
  <c r="R65" i="9" s="1"/>
  <c r="S65" i="9"/>
  <c r="M65" i="9"/>
  <c r="L65" i="9"/>
  <c r="K65" i="9"/>
  <c r="J65" i="9"/>
  <c r="I65" i="9"/>
  <c r="H65" i="9"/>
  <c r="G65" i="9"/>
  <c r="F65" i="9"/>
  <c r="E65" i="9"/>
  <c r="D65" i="9"/>
  <c r="C65" i="9" s="1"/>
  <c r="AX64" i="9"/>
  <c r="AI64" i="9"/>
  <c r="R64" i="9"/>
  <c r="C64" i="9"/>
  <c r="AX63" i="9"/>
  <c r="AI63" i="9"/>
  <c r="R63" i="9"/>
  <c r="C63" i="9"/>
  <c r="BC62" i="9"/>
  <c r="BB62" i="9"/>
  <c r="BA62" i="9"/>
  <c r="AZ62" i="9"/>
  <c r="AY62" i="9"/>
  <c r="AX62" i="9" s="1"/>
  <c r="AS62" i="9"/>
  <c r="AR62" i="9"/>
  <c r="AQ62" i="9"/>
  <c r="AP62" i="9"/>
  <c r="AO62" i="9"/>
  <c r="AN62" i="9"/>
  <c r="AM62" i="9"/>
  <c r="AL62" i="9"/>
  <c r="AK62" i="9"/>
  <c r="AI62" i="9" s="1"/>
  <c r="AJ62" i="9"/>
  <c r="AD62" i="9"/>
  <c r="AC62" i="9"/>
  <c r="AB62" i="9"/>
  <c r="AA62" i="9"/>
  <c r="Z62" i="9"/>
  <c r="Y62" i="9"/>
  <c r="X62" i="9"/>
  <c r="W62" i="9"/>
  <c r="V62" i="9"/>
  <c r="U62" i="9"/>
  <c r="T62" i="9"/>
  <c r="S62" i="9"/>
  <c r="R62" i="9" s="1"/>
  <c r="M62" i="9"/>
  <c r="L62" i="9"/>
  <c r="K62" i="9"/>
  <c r="J62" i="9"/>
  <c r="I62" i="9"/>
  <c r="H62" i="9"/>
  <c r="G62" i="9"/>
  <c r="F62" i="9"/>
  <c r="E62" i="9"/>
  <c r="C62" i="9" s="1"/>
  <c r="D62" i="9"/>
  <c r="AX61" i="9"/>
  <c r="AI61" i="9"/>
  <c r="R61" i="9"/>
  <c r="C61" i="9"/>
  <c r="AX60" i="9"/>
  <c r="AI60" i="9"/>
  <c r="R60" i="9"/>
  <c r="C60" i="9"/>
  <c r="BC59" i="9"/>
  <c r="BB59" i="9"/>
  <c r="BA59" i="9"/>
  <c r="AZ59" i="9"/>
  <c r="AY59" i="9"/>
  <c r="AX59" i="9"/>
  <c r="AS59" i="9"/>
  <c r="AR59" i="9"/>
  <c r="AQ59" i="9"/>
  <c r="AP59" i="9"/>
  <c r="AO59" i="9"/>
  <c r="AN59" i="9"/>
  <c r="AM59" i="9"/>
  <c r="AL59" i="9"/>
  <c r="AK59" i="9"/>
  <c r="AJ59" i="9"/>
  <c r="AI59" i="9" s="1"/>
  <c r="AD59" i="9"/>
  <c r="AC59" i="9"/>
  <c r="AB59" i="9"/>
  <c r="AA59" i="9"/>
  <c r="Z59" i="9"/>
  <c r="Y59" i="9"/>
  <c r="X59" i="9"/>
  <c r="W59" i="9"/>
  <c r="V59" i="9"/>
  <c r="U59" i="9"/>
  <c r="T59" i="9"/>
  <c r="S59" i="9"/>
  <c r="R59" i="9"/>
  <c r="M59" i="9"/>
  <c r="L59" i="9"/>
  <c r="K59" i="9"/>
  <c r="J59" i="9"/>
  <c r="I59" i="9"/>
  <c r="H59" i="9"/>
  <c r="G59" i="9"/>
  <c r="F59" i="9"/>
  <c r="E59" i="9"/>
  <c r="D59" i="9"/>
  <c r="C59" i="9" s="1"/>
  <c r="AX58" i="9"/>
  <c r="AI58" i="9"/>
  <c r="R58" i="9"/>
  <c r="C58" i="9"/>
  <c r="AX57" i="9"/>
  <c r="AI57" i="9"/>
  <c r="R57" i="9"/>
  <c r="C57" i="9"/>
  <c r="BC56" i="9"/>
  <c r="BB56" i="9"/>
  <c r="BA56" i="9"/>
  <c r="AZ56" i="9"/>
  <c r="AY56" i="9"/>
  <c r="AX56" i="9" s="1"/>
  <c r="AS56" i="9"/>
  <c r="AR56" i="9"/>
  <c r="AQ56" i="9"/>
  <c r="AP56" i="9"/>
  <c r="AO56" i="9"/>
  <c r="AN56" i="9"/>
  <c r="AM56" i="9"/>
  <c r="AL56" i="9"/>
  <c r="AK56" i="9"/>
  <c r="AJ56" i="9"/>
  <c r="AI56" i="9"/>
  <c r="AD56" i="9"/>
  <c r="AC56" i="9"/>
  <c r="AB56" i="9"/>
  <c r="AA56" i="9"/>
  <c r="Z56" i="9"/>
  <c r="Y56" i="9"/>
  <c r="X56" i="9"/>
  <c r="W56" i="9"/>
  <c r="V56" i="9"/>
  <c r="U56" i="9"/>
  <c r="T56" i="9"/>
  <c r="S56" i="9"/>
  <c r="R56" i="9" s="1"/>
  <c r="M56" i="9"/>
  <c r="L56" i="9"/>
  <c r="K56" i="9"/>
  <c r="J56" i="9"/>
  <c r="I56" i="9"/>
  <c r="H56" i="9"/>
  <c r="G56" i="9"/>
  <c r="F56" i="9"/>
  <c r="E56" i="9"/>
  <c r="D56" i="9"/>
  <c r="C56" i="9"/>
  <c r="AX55" i="9"/>
  <c r="AI55" i="9"/>
  <c r="R55" i="9"/>
  <c r="C55" i="9"/>
  <c r="AX54" i="9"/>
  <c r="AI54" i="9"/>
  <c r="R54" i="9"/>
  <c r="C54" i="9"/>
  <c r="BC53" i="9"/>
  <c r="BB53" i="9"/>
  <c r="BA53" i="9"/>
  <c r="AZ53" i="9"/>
  <c r="AX53" i="9" s="1"/>
  <c r="AY53" i="9"/>
  <c r="AS53" i="9"/>
  <c r="AR53" i="9"/>
  <c r="AQ53" i="9"/>
  <c r="AP53" i="9"/>
  <c r="AO53" i="9"/>
  <c r="AN53" i="9"/>
  <c r="AM53" i="9"/>
  <c r="AL53" i="9"/>
  <c r="AK53" i="9"/>
  <c r="AJ53" i="9"/>
  <c r="AI53" i="9" s="1"/>
  <c r="AD53" i="9"/>
  <c r="AC53" i="9"/>
  <c r="AB53" i="9"/>
  <c r="AA53" i="9"/>
  <c r="Z53" i="9"/>
  <c r="Y53" i="9"/>
  <c r="X53" i="9"/>
  <c r="W53" i="9"/>
  <c r="V53" i="9"/>
  <c r="U53" i="9"/>
  <c r="T53" i="9"/>
  <c r="R53" i="9" s="1"/>
  <c r="S53" i="9"/>
  <c r="M53" i="9"/>
  <c r="L53" i="9"/>
  <c r="K53" i="9"/>
  <c r="J53" i="9"/>
  <c r="I53" i="9"/>
  <c r="H53" i="9"/>
  <c r="G53" i="9"/>
  <c r="F53" i="9"/>
  <c r="E53" i="9"/>
  <c r="D53" i="9"/>
  <c r="C53" i="9" s="1"/>
  <c r="AX52" i="9"/>
  <c r="AI52" i="9"/>
  <c r="R52" i="9"/>
  <c r="C52" i="9"/>
  <c r="AX51" i="9"/>
  <c r="AI51" i="9"/>
  <c r="R51" i="9"/>
  <c r="C51" i="9"/>
  <c r="BC50" i="9"/>
  <c r="BB50" i="9"/>
  <c r="BA50" i="9"/>
  <c r="AZ50" i="9"/>
  <c r="AY50" i="9"/>
  <c r="AX50" i="9" s="1"/>
  <c r="AS50" i="9"/>
  <c r="AR50" i="9"/>
  <c r="AQ50" i="9"/>
  <c r="AP50" i="9"/>
  <c r="AO50" i="9"/>
  <c r="AN50" i="9"/>
  <c r="AM50" i="9"/>
  <c r="AL50" i="9"/>
  <c r="AK50" i="9"/>
  <c r="AI50" i="9" s="1"/>
  <c r="AJ50" i="9"/>
  <c r="AD50" i="9"/>
  <c r="AC50" i="9"/>
  <c r="AB50" i="9"/>
  <c r="AA50" i="9"/>
  <c r="Z50" i="9"/>
  <c r="Y50" i="9"/>
  <c r="X50" i="9"/>
  <c r="W50" i="9"/>
  <c r="V50" i="9"/>
  <c r="U50" i="9"/>
  <c r="T50" i="9"/>
  <c r="S50" i="9"/>
  <c r="R50" i="9" s="1"/>
  <c r="M50" i="9"/>
  <c r="L50" i="9"/>
  <c r="K50" i="9"/>
  <c r="J50" i="9"/>
  <c r="I50" i="9"/>
  <c r="H50" i="9"/>
  <c r="G50" i="9"/>
  <c r="F50" i="9"/>
  <c r="E50" i="9"/>
  <c r="C50" i="9" s="1"/>
  <c r="D50" i="9"/>
  <c r="AX49" i="9"/>
  <c r="AI49" i="9"/>
  <c r="R49" i="9"/>
  <c r="C49" i="9"/>
  <c r="AX48" i="9"/>
  <c r="AI48" i="9"/>
  <c r="R48" i="9"/>
  <c r="C48" i="9"/>
  <c r="BC47" i="9"/>
  <c r="BB47" i="9"/>
  <c r="BA47" i="9"/>
  <c r="AZ47" i="9"/>
  <c r="AY47" i="9"/>
  <c r="AX47" i="9"/>
  <c r="AS47" i="9"/>
  <c r="AR47" i="9"/>
  <c r="AQ47" i="9"/>
  <c r="AP47" i="9"/>
  <c r="AO47" i="9"/>
  <c r="AN47" i="9"/>
  <c r="AM47" i="9"/>
  <c r="AL47" i="9"/>
  <c r="AK47" i="9"/>
  <c r="AJ47" i="9"/>
  <c r="AI47" i="9" s="1"/>
  <c r="AD47" i="9"/>
  <c r="AC47" i="9"/>
  <c r="AB47" i="9"/>
  <c r="AA47" i="9"/>
  <c r="Z47" i="9"/>
  <c r="Y47" i="9"/>
  <c r="X47" i="9"/>
  <c r="W47" i="9"/>
  <c r="V47" i="9"/>
  <c r="U47" i="9"/>
  <c r="T47" i="9"/>
  <c r="S47" i="9"/>
  <c r="R47" i="9"/>
  <c r="M47" i="9"/>
  <c r="L47" i="9"/>
  <c r="K47" i="9"/>
  <c r="J47" i="9"/>
  <c r="I47" i="9"/>
  <c r="H47" i="9"/>
  <c r="G47" i="9"/>
  <c r="F47" i="9"/>
  <c r="E47" i="9"/>
  <c r="D47" i="9"/>
  <c r="C47" i="9" s="1"/>
  <c r="AX46" i="9"/>
  <c r="AI46" i="9"/>
  <c r="R46" i="9"/>
  <c r="C46" i="9"/>
  <c r="AX45" i="9"/>
  <c r="AI45" i="9"/>
  <c r="R45" i="9"/>
  <c r="C45" i="9"/>
  <c r="BC44" i="9"/>
  <c r="BB44" i="9"/>
  <c r="BA44" i="9"/>
  <c r="AZ44" i="9"/>
  <c r="AY44" i="9"/>
  <c r="AX44" i="9" s="1"/>
  <c r="AS44" i="9"/>
  <c r="AR44" i="9"/>
  <c r="AQ44" i="9"/>
  <c r="AP44" i="9"/>
  <c r="AO44" i="9"/>
  <c r="AN44" i="9"/>
  <c r="AM44" i="9"/>
  <c r="AL44" i="9"/>
  <c r="AK44" i="9"/>
  <c r="AJ44" i="9"/>
  <c r="AI44" i="9"/>
  <c r="AD44" i="9"/>
  <c r="AC44" i="9"/>
  <c r="AB44" i="9"/>
  <c r="AA44" i="9"/>
  <c r="Z44" i="9"/>
  <c r="Y44" i="9"/>
  <c r="X44" i="9"/>
  <c r="W44" i="9"/>
  <c r="V44" i="9"/>
  <c r="U44" i="9"/>
  <c r="T44" i="9"/>
  <c r="S44" i="9"/>
  <c r="R44" i="9" s="1"/>
  <c r="M44" i="9"/>
  <c r="L44" i="9"/>
  <c r="K44" i="9"/>
  <c r="J44" i="9"/>
  <c r="I44" i="9"/>
  <c r="H44" i="9"/>
  <c r="G44" i="9"/>
  <c r="F44" i="9"/>
  <c r="E44" i="9"/>
  <c r="D44" i="9"/>
  <c r="C44" i="9"/>
  <c r="AX43" i="9"/>
  <c r="AI43" i="9"/>
  <c r="R43" i="9"/>
  <c r="C43" i="9"/>
  <c r="AX42" i="9"/>
  <c r="AI42" i="9"/>
  <c r="R42" i="9"/>
  <c r="C42" i="9"/>
  <c r="BC41" i="9"/>
  <c r="BB41" i="9"/>
  <c r="BA41" i="9"/>
  <c r="AZ41" i="9"/>
  <c r="AX41" i="9" s="1"/>
  <c r="AY41" i="9"/>
  <c r="AS41" i="9"/>
  <c r="AR41" i="9"/>
  <c r="AQ41" i="9"/>
  <c r="AP41" i="9"/>
  <c r="AO41" i="9"/>
  <c r="AN41" i="9"/>
  <c r="AM41" i="9"/>
  <c r="AL41" i="9"/>
  <c r="AK41" i="9"/>
  <c r="AJ41" i="9"/>
  <c r="AI41" i="9" s="1"/>
  <c r="AD41" i="9"/>
  <c r="AC41" i="9"/>
  <c r="AB41" i="9"/>
  <c r="AA41" i="9"/>
  <c r="Z41" i="9"/>
  <c r="Y41" i="9"/>
  <c r="X41" i="9"/>
  <c r="W41" i="9"/>
  <c r="V41" i="9"/>
  <c r="U41" i="9"/>
  <c r="T41" i="9"/>
  <c r="R41" i="9" s="1"/>
  <c r="S41" i="9"/>
  <c r="M41" i="9"/>
  <c r="L41" i="9"/>
  <c r="K41" i="9"/>
  <c r="J41" i="9"/>
  <c r="I41" i="9"/>
  <c r="H41" i="9"/>
  <c r="G41" i="9"/>
  <c r="F41" i="9"/>
  <c r="E41" i="9"/>
  <c r="D41" i="9"/>
  <c r="C41" i="9" s="1"/>
  <c r="AX34" i="9"/>
  <c r="AI34" i="9"/>
  <c r="R34" i="9"/>
  <c r="C34" i="9"/>
  <c r="AX33" i="9"/>
  <c r="AI33" i="9"/>
  <c r="R33" i="9"/>
  <c r="C33" i="9"/>
  <c r="BC32" i="9"/>
  <c r="BB32" i="9"/>
  <c r="BA32" i="9"/>
  <c r="AZ32" i="9"/>
  <c r="AY32" i="9"/>
  <c r="AX32" i="9" s="1"/>
  <c r="AS32" i="9"/>
  <c r="AR32" i="9"/>
  <c r="AQ32" i="9"/>
  <c r="AP32" i="9"/>
  <c r="AO32" i="9"/>
  <c r="AN32" i="9"/>
  <c r="AM32" i="9"/>
  <c r="AL32" i="9"/>
  <c r="AK32" i="9"/>
  <c r="AI32" i="9" s="1"/>
  <c r="AJ32" i="9"/>
  <c r="AD32" i="9"/>
  <c r="AC32" i="9"/>
  <c r="AB32" i="9"/>
  <c r="AA32" i="9"/>
  <c r="Z32" i="9"/>
  <c r="Y32" i="9"/>
  <c r="X32" i="9"/>
  <c r="W32" i="9"/>
  <c r="V32" i="9"/>
  <c r="U32" i="9"/>
  <c r="T32" i="9"/>
  <c r="S32" i="9"/>
  <c r="R32" i="9" s="1"/>
  <c r="M32" i="9"/>
  <c r="M5" i="9" s="1"/>
  <c r="L32" i="9"/>
  <c r="K32" i="9"/>
  <c r="J32" i="9"/>
  <c r="I32" i="9"/>
  <c r="I5" i="9" s="1"/>
  <c r="H32" i="9"/>
  <c r="G32" i="9"/>
  <c r="F32" i="9"/>
  <c r="E32" i="9"/>
  <c r="C32" i="9" s="1"/>
  <c r="D32" i="9"/>
  <c r="AX31" i="9"/>
  <c r="AI31" i="9"/>
  <c r="R31" i="9"/>
  <c r="C31" i="9"/>
  <c r="AX30" i="9"/>
  <c r="AI30" i="9"/>
  <c r="R30" i="9"/>
  <c r="C30" i="9"/>
  <c r="BC29" i="9"/>
  <c r="BB29" i="9"/>
  <c r="BA29" i="9"/>
  <c r="AZ29" i="9"/>
  <c r="AY29" i="9"/>
  <c r="AX29" i="9"/>
  <c r="AS29" i="9"/>
  <c r="AR29" i="9"/>
  <c r="AQ29" i="9"/>
  <c r="AP29" i="9"/>
  <c r="AO29" i="9"/>
  <c r="AN29" i="9"/>
  <c r="AM29" i="9"/>
  <c r="AL29" i="9"/>
  <c r="AK29" i="9"/>
  <c r="AJ29" i="9"/>
  <c r="AI29" i="9" s="1"/>
  <c r="AD29" i="9"/>
  <c r="AC29" i="9"/>
  <c r="AB29" i="9"/>
  <c r="AA29" i="9"/>
  <c r="Z29" i="9"/>
  <c r="Y29" i="9"/>
  <c r="X29" i="9"/>
  <c r="W29" i="9"/>
  <c r="V29" i="9"/>
  <c r="U29" i="9"/>
  <c r="T29" i="9"/>
  <c r="S29" i="9"/>
  <c r="R29" i="9"/>
  <c r="M29" i="9"/>
  <c r="L29" i="9"/>
  <c r="K29" i="9"/>
  <c r="J29" i="9"/>
  <c r="J5" i="9" s="1"/>
  <c r="I29" i="9"/>
  <c r="H29" i="9"/>
  <c r="G29" i="9"/>
  <c r="F29" i="9"/>
  <c r="F5" i="9" s="1"/>
  <c r="E29" i="9"/>
  <c r="D29" i="9"/>
  <c r="C29" i="9" s="1"/>
  <c r="AX28" i="9"/>
  <c r="AI28" i="9"/>
  <c r="R28" i="9"/>
  <c r="C28" i="9"/>
  <c r="AX27" i="9"/>
  <c r="AI27" i="9"/>
  <c r="R27" i="9"/>
  <c r="C27" i="9"/>
  <c r="BC26" i="9"/>
  <c r="BB26" i="9"/>
  <c r="BA26" i="9"/>
  <c r="AZ26" i="9"/>
  <c r="AY26" i="9"/>
  <c r="AX26" i="9" s="1"/>
  <c r="AS26" i="9"/>
  <c r="AR26" i="9"/>
  <c r="AQ26" i="9"/>
  <c r="AP26" i="9"/>
  <c r="AO26" i="9"/>
  <c r="AN26" i="9"/>
  <c r="AM26" i="9"/>
  <c r="AI26" i="9" s="1"/>
  <c r="AL26" i="9"/>
  <c r="AK26" i="9"/>
  <c r="AJ26" i="9"/>
  <c r="AD26" i="9"/>
  <c r="AC26" i="9"/>
  <c r="AB26" i="9"/>
  <c r="AA26" i="9"/>
  <c r="Z26" i="9"/>
  <c r="Y26" i="9"/>
  <c r="X26" i="9"/>
  <c r="W26" i="9"/>
  <c r="V26" i="9"/>
  <c r="U26" i="9"/>
  <c r="T26" i="9"/>
  <c r="S26" i="9"/>
  <c r="R26" i="9" s="1"/>
  <c r="M26" i="9"/>
  <c r="L26" i="9"/>
  <c r="K26" i="9"/>
  <c r="K5" i="9" s="1"/>
  <c r="J26" i="9"/>
  <c r="I26" i="9"/>
  <c r="H26" i="9"/>
  <c r="G26" i="9"/>
  <c r="G5" i="9" s="1"/>
  <c r="F26" i="9"/>
  <c r="E26" i="9"/>
  <c r="D26" i="9"/>
  <c r="C26" i="9"/>
  <c r="AX25" i="9"/>
  <c r="AI25" i="9"/>
  <c r="R25" i="9"/>
  <c r="C25" i="9"/>
  <c r="AX24" i="9"/>
  <c r="AI24" i="9"/>
  <c r="R24" i="9"/>
  <c r="C24" i="9"/>
  <c r="BC23" i="9"/>
  <c r="BB23" i="9"/>
  <c r="BA23" i="9"/>
  <c r="AZ23" i="9"/>
  <c r="AX23" i="9" s="1"/>
  <c r="AY23" i="9"/>
  <c r="AS23" i="9"/>
  <c r="AR23" i="9"/>
  <c r="AQ23" i="9"/>
  <c r="AP23" i="9"/>
  <c r="AO23" i="9"/>
  <c r="AN23" i="9"/>
  <c r="AM23" i="9"/>
  <c r="AL23" i="9"/>
  <c r="AK23" i="9"/>
  <c r="AJ23" i="9"/>
  <c r="AI23" i="9" s="1"/>
  <c r="AD23" i="9"/>
  <c r="AC23" i="9"/>
  <c r="AB23" i="9"/>
  <c r="AA23" i="9"/>
  <c r="Z23" i="9"/>
  <c r="Y23" i="9"/>
  <c r="X23" i="9"/>
  <c r="W23" i="9"/>
  <c r="V23" i="9"/>
  <c r="U23" i="9"/>
  <c r="T23" i="9"/>
  <c r="R23" i="9" s="1"/>
  <c r="S23" i="9"/>
  <c r="M23" i="9"/>
  <c r="L23" i="9"/>
  <c r="K23" i="9"/>
  <c r="J23" i="9"/>
  <c r="I23" i="9"/>
  <c r="H23" i="9"/>
  <c r="G23" i="9"/>
  <c r="F23" i="9"/>
  <c r="E23" i="9"/>
  <c r="D23" i="9"/>
  <c r="C23" i="9" s="1"/>
  <c r="AX22" i="9"/>
  <c r="AI22" i="9"/>
  <c r="R22" i="9"/>
  <c r="C22" i="9"/>
  <c r="AX21" i="9"/>
  <c r="AI21" i="9"/>
  <c r="R21" i="9"/>
  <c r="C21" i="9"/>
  <c r="BC20" i="9"/>
  <c r="BB20" i="9"/>
  <c r="BA20" i="9"/>
  <c r="AZ20" i="9"/>
  <c r="AY20" i="9"/>
  <c r="AX20" i="9" s="1"/>
  <c r="AS20" i="9"/>
  <c r="AR20" i="9"/>
  <c r="AQ20" i="9"/>
  <c r="AP20" i="9"/>
  <c r="AO20" i="9"/>
  <c r="AN20" i="9"/>
  <c r="AM20" i="9"/>
  <c r="AL20" i="9"/>
  <c r="AK20" i="9"/>
  <c r="AI20" i="9" s="1"/>
  <c r="AJ20" i="9"/>
  <c r="AD20" i="9"/>
  <c r="AC20" i="9"/>
  <c r="AB20" i="9"/>
  <c r="AA20" i="9"/>
  <c r="Z20" i="9"/>
  <c r="Y20" i="9"/>
  <c r="X20" i="9"/>
  <c r="W20" i="9"/>
  <c r="V20" i="9"/>
  <c r="U20" i="9"/>
  <c r="T20" i="9"/>
  <c r="S20" i="9"/>
  <c r="R20" i="9" s="1"/>
  <c r="M20" i="9"/>
  <c r="L20" i="9"/>
  <c r="K20" i="9"/>
  <c r="J20" i="9"/>
  <c r="I20" i="9"/>
  <c r="H20" i="9"/>
  <c r="G20" i="9"/>
  <c r="F20" i="9"/>
  <c r="E20" i="9"/>
  <c r="C20" i="9" s="1"/>
  <c r="D20" i="9"/>
  <c r="AX19" i="9"/>
  <c r="AI19" i="9"/>
  <c r="R19" i="9"/>
  <c r="C19" i="9"/>
  <c r="AX18" i="9"/>
  <c r="AI18" i="9"/>
  <c r="R18" i="9"/>
  <c r="C18" i="9"/>
  <c r="BC17" i="9"/>
  <c r="BB17" i="9"/>
  <c r="BB5" i="9" s="1"/>
  <c r="BA17" i="9"/>
  <c r="AZ17" i="9"/>
  <c r="AY17" i="9"/>
  <c r="AX17" i="9"/>
  <c r="AS17" i="9"/>
  <c r="AR17" i="9"/>
  <c r="AQ17" i="9"/>
  <c r="AP17" i="9"/>
  <c r="AP5" i="9" s="1"/>
  <c r="AO17" i="9"/>
  <c r="AN17" i="9"/>
  <c r="AM17" i="9"/>
  <c r="AL17" i="9"/>
  <c r="AL5" i="9" s="1"/>
  <c r="AK17" i="9"/>
  <c r="AJ17" i="9"/>
  <c r="AI17" i="9" s="1"/>
  <c r="AD17" i="9"/>
  <c r="AD5" i="9" s="1"/>
  <c r="AC17" i="9"/>
  <c r="AB17" i="9"/>
  <c r="AA17" i="9"/>
  <c r="Z17" i="9"/>
  <c r="Z5" i="9" s="1"/>
  <c r="Y17" i="9"/>
  <c r="X17" i="9"/>
  <c r="W17" i="9"/>
  <c r="V17" i="9"/>
  <c r="R17" i="9" s="1"/>
  <c r="U17" i="9"/>
  <c r="T17" i="9"/>
  <c r="S17" i="9"/>
  <c r="M17" i="9"/>
  <c r="L17" i="9"/>
  <c r="K17" i="9"/>
  <c r="J17" i="9"/>
  <c r="I17" i="9"/>
  <c r="H17" i="9"/>
  <c r="G17" i="9"/>
  <c r="F17" i="9"/>
  <c r="E17" i="9"/>
  <c r="D17" i="9"/>
  <c r="C17" i="9" s="1"/>
  <c r="AX16" i="9"/>
  <c r="AI16" i="9"/>
  <c r="R16" i="9"/>
  <c r="C16" i="9"/>
  <c r="AX15" i="9"/>
  <c r="AX6" i="9" s="1"/>
  <c r="AI15" i="9"/>
  <c r="R15" i="9"/>
  <c r="C15" i="9"/>
  <c r="BC14" i="9"/>
  <c r="BC5" i="9" s="1"/>
  <c r="BB14" i="9"/>
  <c r="BA14" i="9"/>
  <c r="AZ14" i="9"/>
  <c r="AY14" i="9"/>
  <c r="AX14" i="9" s="1"/>
  <c r="AS14" i="9"/>
  <c r="AR14" i="9"/>
  <c r="AQ14" i="9"/>
  <c r="AQ5" i="9" s="1"/>
  <c r="AP14" i="9"/>
  <c r="AO14" i="9"/>
  <c r="AN14" i="9"/>
  <c r="AM14" i="9"/>
  <c r="AM5" i="9" s="1"/>
  <c r="AL14" i="9"/>
  <c r="AK14" i="9"/>
  <c r="AJ14" i="9"/>
  <c r="AI14" i="9"/>
  <c r="AD14" i="9"/>
  <c r="AC14" i="9"/>
  <c r="AB14" i="9"/>
  <c r="AA14" i="9"/>
  <c r="AA5" i="9" s="1"/>
  <c r="Z14" i="9"/>
  <c r="Y14" i="9"/>
  <c r="X14" i="9"/>
  <c r="W14" i="9"/>
  <c r="W5" i="9" s="1"/>
  <c r="V14" i="9"/>
  <c r="U14" i="9"/>
  <c r="T14" i="9"/>
  <c r="S14" i="9"/>
  <c r="R14" i="9" s="1"/>
  <c r="M14" i="9"/>
  <c r="L14" i="9"/>
  <c r="K14" i="9"/>
  <c r="J14" i="9"/>
  <c r="I14" i="9"/>
  <c r="H14" i="9"/>
  <c r="G14" i="9"/>
  <c r="F14" i="9"/>
  <c r="E14" i="9"/>
  <c r="D14" i="9"/>
  <c r="C14" i="9"/>
  <c r="AX13" i="9"/>
  <c r="AI13" i="9"/>
  <c r="AI7" i="9" s="1"/>
  <c r="R13" i="9"/>
  <c r="C13" i="9"/>
  <c r="AX12" i="9"/>
  <c r="AI12" i="9"/>
  <c r="R12" i="9"/>
  <c r="C12" i="9"/>
  <c r="BC11" i="9"/>
  <c r="BB11" i="9"/>
  <c r="BA11" i="9"/>
  <c r="AZ11" i="9"/>
  <c r="AX11" i="9" s="1"/>
  <c r="AY11" i="9"/>
  <c r="AS11" i="9"/>
  <c r="AR11" i="9"/>
  <c r="AQ11" i="9"/>
  <c r="AP11" i="9"/>
  <c r="AO11" i="9"/>
  <c r="AN11" i="9"/>
  <c r="AM11" i="9"/>
  <c r="AL11" i="9"/>
  <c r="AK11" i="9"/>
  <c r="AJ11" i="9"/>
  <c r="AI11" i="9" s="1"/>
  <c r="AD11" i="9"/>
  <c r="AC11" i="9"/>
  <c r="AB11" i="9"/>
  <c r="AA11" i="9"/>
  <c r="Z11" i="9"/>
  <c r="Y11" i="9"/>
  <c r="X11" i="9"/>
  <c r="W11" i="9"/>
  <c r="V11" i="9"/>
  <c r="U11" i="9"/>
  <c r="T11" i="9"/>
  <c r="R11" i="9" s="1"/>
  <c r="S11" i="9"/>
  <c r="M11" i="9"/>
  <c r="L11" i="9"/>
  <c r="K11" i="9"/>
  <c r="J11" i="9"/>
  <c r="I11" i="9"/>
  <c r="H11" i="9"/>
  <c r="G11" i="9"/>
  <c r="F11" i="9"/>
  <c r="E11" i="9"/>
  <c r="D11" i="9"/>
  <c r="C11" i="9" s="1"/>
  <c r="AX10" i="9"/>
  <c r="AI10" i="9"/>
  <c r="R10" i="9"/>
  <c r="C10" i="9"/>
  <c r="AX9" i="9"/>
  <c r="AI9" i="9"/>
  <c r="R9" i="9"/>
  <c r="R6" i="9" s="1"/>
  <c r="C9" i="9"/>
  <c r="BC8" i="9"/>
  <c r="BB8" i="9"/>
  <c r="BA8" i="9"/>
  <c r="BA5" i="9" s="1"/>
  <c r="AZ8" i="9"/>
  <c r="AY8" i="9"/>
  <c r="AX8" i="9" s="1"/>
  <c r="AX5" i="9" s="1"/>
  <c r="AS8" i="9"/>
  <c r="AS5" i="9" s="1"/>
  <c r="AR8" i="9"/>
  <c r="AQ8" i="9"/>
  <c r="AP8" i="9"/>
  <c r="AO8" i="9"/>
  <c r="AO5" i="9" s="1"/>
  <c r="AN8" i="9"/>
  <c r="AM8" i="9"/>
  <c r="AL8" i="9"/>
  <c r="AK8" i="9"/>
  <c r="AI8" i="9" s="1"/>
  <c r="AJ8" i="9"/>
  <c r="AD8" i="9"/>
  <c r="AC8" i="9"/>
  <c r="AC5" i="9" s="1"/>
  <c r="AB8" i="9"/>
  <c r="AA8" i="9"/>
  <c r="Z8" i="9"/>
  <c r="Y8" i="9"/>
  <c r="Y5" i="9" s="1"/>
  <c r="X8" i="9"/>
  <c r="W8" i="9"/>
  <c r="V8" i="9"/>
  <c r="U8" i="9"/>
  <c r="U5" i="9" s="1"/>
  <c r="T8" i="9"/>
  <c r="S8" i="9"/>
  <c r="R8" i="9" s="1"/>
  <c r="M8" i="9"/>
  <c r="L8" i="9"/>
  <c r="K8" i="9"/>
  <c r="J8" i="9"/>
  <c r="I8" i="9"/>
  <c r="H8" i="9"/>
  <c r="G8" i="9"/>
  <c r="F8" i="9"/>
  <c r="E8" i="9"/>
  <c r="C8" i="9" s="1"/>
  <c r="D8" i="9"/>
  <c r="BC7" i="9"/>
  <c r="BB7" i="9"/>
  <c r="BA7" i="9"/>
  <c r="AZ7" i="9"/>
  <c r="AY7" i="9"/>
  <c r="AX7" i="9"/>
  <c r="AS7" i="9"/>
  <c r="AR7" i="9"/>
  <c r="AQ7" i="9"/>
  <c r="AP7" i="9"/>
  <c r="AO7" i="9"/>
  <c r="AN7" i="9"/>
  <c r="AM7" i="9"/>
  <c r="AL7" i="9"/>
  <c r="AK7" i="9"/>
  <c r="AJ7" i="9"/>
  <c r="AD7" i="9"/>
  <c r="AC7" i="9"/>
  <c r="AB7" i="9"/>
  <c r="AA7" i="9"/>
  <c r="Z7" i="9"/>
  <c r="Y7" i="9"/>
  <c r="X7" i="9"/>
  <c r="W7" i="9"/>
  <c r="V7" i="9"/>
  <c r="U7" i="9"/>
  <c r="T7" i="9"/>
  <c r="S7" i="9"/>
  <c r="R7" i="9"/>
  <c r="M7" i="9"/>
  <c r="L7" i="9"/>
  <c r="K7" i="9"/>
  <c r="J7" i="9"/>
  <c r="I7" i="9"/>
  <c r="H7" i="9"/>
  <c r="G7" i="9"/>
  <c r="F7" i="9"/>
  <c r="E7" i="9"/>
  <c r="D7" i="9"/>
  <c r="C7" i="9" s="1"/>
  <c r="BC6" i="9"/>
  <c r="BB6" i="9"/>
  <c r="BA6" i="9"/>
  <c r="AZ6" i="9"/>
  <c r="AY6" i="9"/>
  <c r="AS6" i="9"/>
  <c r="AR6" i="9"/>
  <c r="AQ6" i="9"/>
  <c r="AP6" i="9"/>
  <c r="AO6" i="9"/>
  <c r="AN6" i="9"/>
  <c r="AM6" i="9"/>
  <c r="AL6" i="9"/>
  <c r="AK6" i="9"/>
  <c r="AJ6" i="9"/>
  <c r="AI6" i="9"/>
  <c r="AD6" i="9"/>
  <c r="AC6" i="9"/>
  <c r="AB6" i="9"/>
  <c r="AA6" i="9"/>
  <c r="Z6" i="9"/>
  <c r="Y6" i="9"/>
  <c r="X6" i="9"/>
  <c r="W6" i="9"/>
  <c r="V6" i="9"/>
  <c r="U6" i="9"/>
  <c r="T6" i="9"/>
  <c r="S6" i="9"/>
  <c r="M6" i="9"/>
  <c r="L6" i="9"/>
  <c r="K6" i="9"/>
  <c r="J6" i="9"/>
  <c r="I6" i="9"/>
  <c r="H6" i="9"/>
  <c r="G6" i="9"/>
  <c r="C6" i="9" s="1"/>
  <c r="F6" i="9"/>
  <c r="E6" i="9"/>
  <c r="D6" i="9"/>
  <c r="AZ5" i="9"/>
  <c r="AR5" i="9"/>
  <c r="AN5" i="9"/>
  <c r="AJ5" i="9"/>
  <c r="AB5" i="9"/>
  <c r="X5" i="9"/>
  <c r="T5" i="9"/>
  <c r="L5" i="9"/>
  <c r="H5" i="9"/>
  <c r="D5" i="9"/>
  <c r="P56" i="2"/>
  <c r="P45" i="2"/>
  <c r="P22" i="2"/>
  <c r="P11" i="2"/>
  <c r="O29" i="1"/>
  <c r="N29" i="1"/>
  <c r="M29" i="1"/>
  <c r="L29" i="1"/>
  <c r="O33" i="1"/>
  <c r="M33" i="1"/>
  <c r="L33" i="1"/>
  <c r="O32" i="1"/>
  <c r="M32" i="1"/>
  <c r="L32" i="1"/>
  <c r="O31" i="1"/>
  <c r="M31" i="1"/>
  <c r="L31" i="1"/>
  <c r="O30" i="1"/>
  <c r="M30" i="1"/>
  <c r="L30" i="1"/>
  <c r="P10" i="2" l="1"/>
  <c r="D10" i="39"/>
  <c r="C10" i="39"/>
  <c r="B13" i="39"/>
  <c r="B10" i="39" s="1"/>
  <c r="B17" i="39"/>
  <c r="B21" i="39"/>
  <c r="B12" i="33"/>
  <c r="B13" i="33"/>
  <c r="B14" i="33"/>
  <c r="B15" i="33"/>
  <c r="B16" i="33"/>
  <c r="B17" i="33"/>
  <c r="B18" i="33"/>
  <c r="B19" i="33"/>
  <c r="B20" i="33"/>
  <c r="B21" i="33"/>
  <c r="B22" i="33"/>
  <c r="C10" i="33"/>
  <c r="B11" i="33"/>
  <c r="B10" i="33" s="1"/>
  <c r="R5" i="9"/>
  <c r="AI5" i="9"/>
  <c r="E5" i="9"/>
  <c r="C5" i="9" s="1"/>
  <c r="AK5" i="9"/>
  <c r="V5" i="9"/>
  <c r="S5" i="9"/>
  <c r="AY5" i="9"/>
  <c r="B11" i="45" l="1"/>
  <c r="D11" i="45"/>
  <c r="E11" i="45"/>
  <c r="C11" i="45"/>
  <c r="E12" i="30" l="1"/>
  <c r="E13" i="30"/>
  <c r="E14" i="30"/>
  <c r="E15" i="30"/>
  <c r="E16" i="30"/>
  <c r="E17" i="30"/>
  <c r="E18" i="30"/>
  <c r="E19" i="30"/>
  <c r="E20" i="30"/>
  <c r="E21" i="30"/>
  <c r="E22" i="30"/>
  <c r="E11" i="30"/>
  <c r="B12" i="30"/>
  <c r="B13" i="30"/>
  <c r="B14" i="30"/>
  <c r="B15" i="30"/>
  <c r="B16" i="30"/>
  <c r="B17" i="30"/>
  <c r="B18" i="30"/>
  <c r="B19" i="30"/>
  <c r="B20" i="30"/>
  <c r="B21" i="30"/>
  <c r="B22" i="30"/>
  <c r="B11" i="30"/>
  <c r="H64" i="24" l="1"/>
  <c r="H65" i="24"/>
  <c r="H66" i="24"/>
  <c r="H67" i="24"/>
  <c r="H68" i="24"/>
  <c r="H69" i="24"/>
  <c r="H70" i="24"/>
  <c r="H71" i="24"/>
  <c r="H72" i="24"/>
  <c r="H73" i="24"/>
  <c r="H74" i="24"/>
  <c r="H75" i="24"/>
  <c r="H76" i="24"/>
  <c r="H77" i="24"/>
  <c r="H78" i="24"/>
  <c r="H79" i="24"/>
  <c r="H80" i="24"/>
  <c r="H63" i="24"/>
  <c r="I65" i="2"/>
  <c r="F65" i="2"/>
  <c r="L65" i="2" s="1"/>
  <c r="E65" i="2"/>
  <c r="D65" i="2"/>
  <c r="I58" i="2"/>
  <c r="I59" i="2"/>
  <c r="I60" i="2"/>
  <c r="I61" i="2"/>
  <c r="I62" i="2"/>
  <c r="I63" i="2"/>
  <c r="I64" i="2"/>
  <c r="I66" i="2"/>
  <c r="I67" i="2"/>
  <c r="I57" i="2"/>
  <c r="I47" i="2"/>
  <c r="I48" i="2"/>
  <c r="I49" i="2"/>
  <c r="I50" i="2"/>
  <c r="I51" i="2"/>
  <c r="I52" i="2"/>
  <c r="I53" i="2"/>
  <c r="I54" i="2"/>
  <c r="I55" i="2"/>
  <c r="I46" i="2"/>
  <c r="I24" i="2"/>
  <c r="I25" i="2"/>
  <c r="I26" i="2"/>
  <c r="I27" i="2"/>
  <c r="I28" i="2"/>
  <c r="I29" i="2"/>
  <c r="I30" i="2"/>
  <c r="I31" i="2"/>
  <c r="I32" i="2"/>
  <c r="I33" i="2"/>
  <c r="I34" i="2"/>
  <c r="I23" i="2"/>
  <c r="I13" i="2"/>
  <c r="I14" i="2"/>
  <c r="I15" i="2"/>
  <c r="I16" i="2"/>
  <c r="I17" i="2"/>
  <c r="I18" i="2"/>
  <c r="I19" i="2"/>
  <c r="I20" i="2"/>
  <c r="I21" i="2"/>
  <c r="I12" i="2"/>
  <c r="F58" i="2"/>
  <c r="F59" i="2"/>
  <c r="F60" i="2"/>
  <c r="F61" i="2"/>
  <c r="F62" i="2"/>
  <c r="F63" i="2"/>
  <c r="F64" i="2"/>
  <c r="F66" i="2"/>
  <c r="F67" i="2"/>
  <c r="F57" i="2"/>
  <c r="F47" i="2"/>
  <c r="F48" i="2"/>
  <c r="F49" i="2"/>
  <c r="F50" i="2"/>
  <c r="F51" i="2"/>
  <c r="F52" i="2"/>
  <c r="F53" i="2"/>
  <c r="F54" i="2"/>
  <c r="F55" i="2"/>
  <c r="F46" i="2"/>
  <c r="F24" i="2"/>
  <c r="F25" i="2"/>
  <c r="F26" i="2"/>
  <c r="F27" i="2"/>
  <c r="F28" i="2"/>
  <c r="C28" i="2" s="1"/>
  <c r="O28" i="2" s="1"/>
  <c r="F29" i="2"/>
  <c r="F30" i="2"/>
  <c r="F31" i="2"/>
  <c r="F32" i="2"/>
  <c r="F33" i="2"/>
  <c r="F34" i="2"/>
  <c r="F23" i="2"/>
  <c r="F13" i="2"/>
  <c r="F14" i="2"/>
  <c r="F15" i="2"/>
  <c r="F16" i="2"/>
  <c r="F17" i="2"/>
  <c r="F18" i="2"/>
  <c r="F19" i="2"/>
  <c r="F20" i="2"/>
  <c r="F21" i="2"/>
  <c r="C21" i="2" s="1"/>
  <c r="O21" i="2" s="1"/>
  <c r="F12" i="2"/>
  <c r="E57" i="2"/>
  <c r="E58" i="2"/>
  <c r="E59" i="2"/>
  <c r="E60" i="2"/>
  <c r="E61" i="2"/>
  <c r="E62" i="2"/>
  <c r="E63" i="2"/>
  <c r="E64" i="2"/>
  <c r="E66" i="2"/>
  <c r="E67" i="2"/>
  <c r="D58" i="2"/>
  <c r="D59" i="2"/>
  <c r="D60" i="2"/>
  <c r="D61" i="2"/>
  <c r="D62" i="2"/>
  <c r="D63" i="2"/>
  <c r="D64" i="2"/>
  <c r="D66" i="2"/>
  <c r="D67" i="2"/>
  <c r="D57" i="2"/>
  <c r="E46" i="2"/>
  <c r="E47" i="2"/>
  <c r="E48" i="2"/>
  <c r="E49" i="2"/>
  <c r="E50" i="2"/>
  <c r="E51" i="2"/>
  <c r="E52" i="2"/>
  <c r="E53" i="2"/>
  <c r="E54" i="2"/>
  <c r="E55" i="2"/>
  <c r="D47" i="2"/>
  <c r="D48" i="2"/>
  <c r="D49" i="2"/>
  <c r="D50" i="2"/>
  <c r="D51" i="2"/>
  <c r="D52" i="2"/>
  <c r="D53" i="2"/>
  <c r="D54" i="2"/>
  <c r="D55" i="2"/>
  <c r="D46" i="2"/>
  <c r="E23" i="2"/>
  <c r="E24" i="2"/>
  <c r="E25" i="2"/>
  <c r="E26" i="2"/>
  <c r="E27" i="2"/>
  <c r="E28" i="2"/>
  <c r="E29" i="2"/>
  <c r="E30" i="2"/>
  <c r="E31" i="2"/>
  <c r="E32" i="2"/>
  <c r="E33" i="2"/>
  <c r="E34" i="2"/>
  <c r="D24" i="2"/>
  <c r="D25" i="2"/>
  <c r="D26" i="2"/>
  <c r="D27" i="2"/>
  <c r="D28" i="2"/>
  <c r="D29" i="2"/>
  <c r="D30" i="2"/>
  <c r="D31" i="2"/>
  <c r="D32" i="2"/>
  <c r="D33" i="2"/>
  <c r="D34" i="2"/>
  <c r="D23" i="2"/>
  <c r="E12" i="2"/>
  <c r="E13" i="2"/>
  <c r="E14" i="2"/>
  <c r="E15" i="2"/>
  <c r="E16" i="2"/>
  <c r="E17" i="2"/>
  <c r="E18" i="2"/>
  <c r="E19" i="2"/>
  <c r="E20" i="2"/>
  <c r="E21" i="2"/>
  <c r="D13" i="2"/>
  <c r="D14" i="2"/>
  <c r="D15" i="2"/>
  <c r="D16" i="2"/>
  <c r="D17" i="2"/>
  <c r="D18" i="2"/>
  <c r="D19" i="2"/>
  <c r="D20" i="2"/>
  <c r="D21" i="2"/>
  <c r="D12" i="2"/>
  <c r="C55" i="2" l="1"/>
  <c r="O55" i="2" s="1"/>
  <c r="C47" i="2"/>
  <c r="O47" i="2" s="1"/>
  <c r="C60" i="2"/>
  <c r="O60" i="2" s="1"/>
  <c r="C29" i="2"/>
  <c r="O29" i="2" s="1"/>
  <c r="C57" i="2"/>
  <c r="O57" i="2" s="1"/>
  <c r="C67" i="2"/>
  <c r="O67" i="2" s="1"/>
  <c r="C15" i="2"/>
  <c r="O15" i="2" s="1"/>
  <c r="C12" i="2"/>
  <c r="O12" i="2" s="1"/>
  <c r="C30" i="2"/>
  <c r="O30" i="2" s="1"/>
  <c r="C16" i="2"/>
  <c r="O16" i="2" s="1"/>
  <c r="C31" i="2"/>
  <c r="O31" i="2" s="1"/>
  <c r="C46" i="2"/>
  <c r="O46" i="2" s="1"/>
  <c r="C48" i="2"/>
  <c r="O48" i="2" s="1"/>
  <c r="C61" i="2"/>
  <c r="O61" i="2" s="1"/>
  <c r="C14" i="2"/>
  <c r="O14" i="2" s="1"/>
  <c r="C54" i="2"/>
  <c r="O54" i="2" s="1"/>
  <c r="C59" i="2"/>
  <c r="O59" i="2" s="1"/>
  <c r="C13" i="2"/>
  <c r="O13" i="2" s="1"/>
  <c r="C53" i="2"/>
  <c r="O53" i="2" s="1"/>
  <c r="C58" i="2"/>
  <c r="O58" i="2" s="1"/>
  <c r="C18" i="2"/>
  <c r="O18" i="2" s="1"/>
  <c r="C33" i="2"/>
  <c r="O33" i="2" s="1"/>
  <c r="C25" i="2"/>
  <c r="O25" i="2" s="1"/>
  <c r="C50" i="2"/>
  <c r="O50" i="2" s="1"/>
  <c r="C63" i="2"/>
  <c r="O63" i="2" s="1"/>
  <c r="C20" i="2"/>
  <c r="O20" i="2" s="1"/>
  <c r="C23" i="2"/>
  <c r="O23" i="2" s="1"/>
  <c r="C27" i="2"/>
  <c r="O27" i="2" s="1"/>
  <c r="C52" i="2"/>
  <c r="O52" i="2" s="1"/>
  <c r="C66" i="2"/>
  <c r="O66" i="2" s="1"/>
  <c r="C17" i="2"/>
  <c r="O17" i="2" s="1"/>
  <c r="C32" i="2"/>
  <c r="O32" i="2" s="1"/>
  <c r="C24" i="2"/>
  <c r="O24" i="2" s="1"/>
  <c r="C49" i="2"/>
  <c r="O49" i="2" s="1"/>
  <c r="C62" i="2"/>
  <c r="O62" i="2" s="1"/>
  <c r="C19" i="2"/>
  <c r="O19" i="2" s="1"/>
  <c r="C34" i="2"/>
  <c r="O34" i="2" s="1"/>
  <c r="C26" i="2"/>
  <c r="O26" i="2" s="1"/>
  <c r="C51" i="2"/>
  <c r="O51" i="2" s="1"/>
  <c r="C64" i="2"/>
  <c r="O64" i="2" s="1"/>
  <c r="C65" i="2"/>
  <c r="O65" i="2" s="1"/>
  <c r="I31" i="1"/>
  <c r="I32" i="1"/>
  <c r="I33" i="1"/>
  <c r="I30" i="1"/>
  <c r="F31" i="1"/>
  <c r="F32" i="1"/>
  <c r="F33" i="1"/>
  <c r="F30" i="1"/>
  <c r="E30" i="1"/>
  <c r="E31" i="1"/>
  <c r="E32" i="1"/>
  <c r="E33" i="1"/>
  <c r="D33" i="1"/>
  <c r="D32" i="1"/>
  <c r="D31" i="1"/>
  <c r="D30" i="1"/>
  <c r="C33" i="1" l="1"/>
  <c r="C31" i="1"/>
  <c r="C32" i="1"/>
  <c r="C30" i="1"/>
  <c r="L57" i="2" l="1"/>
  <c r="L58" i="2"/>
  <c r="L59" i="2"/>
  <c r="L60" i="2"/>
  <c r="L61" i="2"/>
  <c r="L62" i="2"/>
  <c r="L63" i="2"/>
  <c r="L64" i="2"/>
  <c r="L66" i="2"/>
  <c r="L67" i="2"/>
  <c r="L46" i="2"/>
  <c r="L47" i="2"/>
  <c r="L48" i="2"/>
  <c r="L49" i="2"/>
  <c r="L50" i="2"/>
  <c r="L51" i="2"/>
  <c r="L52" i="2"/>
  <c r="L53" i="2"/>
  <c r="L54" i="2"/>
  <c r="L55" i="2"/>
  <c r="L23" i="2"/>
  <c r="L24" i="2"/>
  <c r="L25" i="2"/>
  <c r="L26" i="2"/>
  <c r="L27" i="2"/>
  <c r="L28" i="2"/>
  <c r="L29" i="2"/>
  <c r="L30" i="2"/>
  <c r="L31" i="2"/>
  <c r="L32" i="2"/>
  <c r="L33" i="2"/>
  <c r="L34" i="2"/>
  <c r="L12" i="2"/>
  <c r="L13" i="2"/>
  <c r="L14" i="2"/>
  <c r="L15" i="2"/>
  <c r="L16" i="2"/>
  <c r="L17" i="2"/>
  <c r="L18" i="2"/>
  <c r="L19" i="2"/>
  <c r="L20" i="2"/>
  <c r="L21" i="2"/>
  <c r="B10" i="30" l="1"/>
  <c r="M56" i="2"/>
  <c r="K56" i="2"/>
  <c r="J56" i="2"/>
  <c r="I56" i="2"/>
  <c r="H56" i="2"/>
  <c r="G56" i="2"/>
  <c r="F56" i="2"/>
  <c r="E56" i="2"/>
  <c r="D56" i="2"/>
  <c r="C56" i="2"/>
  <c r="O56" i="2" s="1"/>
  <c r="B56" i="2"/>
  <c r="M45" i="2"/>
  <c r="K45" i="2"/>
  <c r="J45" i="2"/>
  <c r="I45" i="2"/>
  <c r="H45" i="2"/>
  <c r="G45" i="2"/>
  <c r="F45" i="2"/>
  <c r="E45" i="2"/>
  <c r="D45" i="2"/>
  <c r="C45" i="2"/>
  <c r="O45" i="2" s="1"/>
  <c r="M22" i="2"/>
  <c r="K22" i="2"/>
  <c r="J22" i="2"/>
  <c r="I22" i="2"/>
  <c r="H22" i="2"/>
  <c r="G22" i="2"/>
  <c r="F22" i="2"/>
  <c r="E22" i="2"/>
  <c r="D22" i="2"/>
  <c r="C22" i="2"/>
  <c r="O22" i="2" s="1"/>
  <c r="B22" i="2"/>
  <c r="M11" i="2"/>
  <c r="K11" i="2"/>
  <c r="J11" i="2"/>
  <c r="I11" i="2"/>
  <c r="H11" i="2"/>
  <c r="G11" i="2"/>
  <c r="F11" i="2"/>
  <c r="E11" i="2"/>
  <c r="D11" i="2"/>
  <c r="C11" i="2"/>
  <c r="O11" i="2" s="1"/>
  <c r="B11" i="2"/>
  <c r="L11" i="2" l="1"/>
  <c r="D10" i="2"/>
  <c r="L22" i="2"/>
  <c r="J62" i="24" l="1"/>
  <c r="I62" i="24"/>
  <c r="H62" i="24"/>
  <c r="L56" i="2"/>
  <c r="L62" i="24" l="1"/>
  <c r="D29" i="1" l="1"/>
  <c r="E29" i="1"/>
  <c r="F29" i="1"/>
  <c r="G29" i="1"/>
  <c r="H29" i="1"/>
  <c r="I29" i="1"/>
  <c r="J29" i="1"/>
  <c r="K29" i="1"/>
  <c r="C29" i="1"/>
  <c r="B29" i="1"/>
  <c r="B45" i="2" l="1"/>
  <c r="B10" i="2" l="1"/>
  <c r="L45" i="2"/>
  <c r="H10" i="30" l="1"/>
  <c r="I10" i="30"/>
  <c r="C10" i="30"/>
  <c r="D10" i="30"/>
  <c r="E10" i="30"/>
  <c r="F10" i="30"/>
  <c r="G10" i="30"/>
  <c r="K80" i="24" l="1"/>
  <c r="M80" i="24" s="1"/>
  <c r="K79" i="24"/>
  <c r="M79" i="24" s="1"/>
  <c r="K78" i="24"/>
  <c r="M78" i="24" s="1"/>
  <c r="K77" i="24"/>
  <c r="L77" i="24" s="1"/>
  <c r="K76" i="24"/>
  <c r="M76" i="24" s="1"/>
  <c r="K75" i="24"/>
  <c r="L75" i="24" s="1"/>
  <c r="K74" i="24"/>
  <c r="M74" i="24" s="1"/>
  <c r="K73" i="24"/>
  <c r="L73" i="24" s="1"/>
  <c r="K72" i="24"/>
  <c r="L72" i="24" s="1"/>
  <c r="K71" i="24"/>
  <c r="L71" i="24" s="1"/>
  <c r="K70" i="24"/>
  <c r="M70" i="24" s="1"/>
  <c r="K69" i="24"/>
  <c r="L69" i="24" s="1"/>
  <c r="K68" i="24"/>
  <c r="M68" i="24" s="1"/>
  <c r="K67" i="24"/>
  <c r="M67" i="24" s="1"/>
  <c r="K66" i="24"/>
  <c r="M66" i="24" s="1"/>
  <c r="K65" i="24"/>
  <c r="L65" i="24" s="1"/>
  <c r="K64" i="24"/>
  <c r="M64" i="24" s="1"/>
  <c r="K63" i="24"/>
  <c r="L63" i="24" s="1"/>
  <c r="M62" i="24"/>
  <c r="K62" i="24" s="1"/>
  <c r="M65" i="24" l="1"/>
  <c r="M72" i="24"/>
  <c r="L76" i="24"/>
  <c r="L80" i="24"/>
  <c r="M77" i="24"/>
  <c r="M73" i="24"/>
  <c r="M69" i="24"/>
  <c r="L68" i="24"/>
  <c r="L64" i="24"/>
  <c r="L67" i="24"/>
  <c r="L79" i="24"/>
  <c r="M63" i="24"/>
  <c r="L66" i="24"/>
  <c r="L70" i="24"/>
  <c r="M71" i="24"/>
  <c r="L74" i="24"/>
  <c r="M75" i="24"/>
  <c r="L78" i="24"/>
  <c r="M10" i="2" l="1"/>
  <c r="J10" i="2"/>
  <c r="K10" i="2"/>
  <c r="H10" i="2"/>
  <c r="G10" i="2"/>
  <c r="F10" i="2" l="1"/>
  <c r="L10" i="2" s="1"/>
  <c r="I10" i="2" l="1"/>
  <c r="E10" i="2"/>
  <c r="C10" i="2" l="1"/>
  <c r="O10" i="2" s="1"/>
</calcChain>
</file>

<file path=xl/sharedStrings.xml><?xml version="1.0" encoding="utf-8"?>
<sst xmlns="http://schemas.openxmlformats.org/spreadsheetml/2006/main" count="2118" uniqueCount="710">
  <si>
    <t>남</t>
  </si>
  <si>
    <t>여</t>
  </si>
  <si>
    <t>Year</t>
  </si>
  <si>
    <t>Male</t>
  </si>
  <si>
    <t>Female</t>
  </si>
  <si>
    <t>Foreigner</t>
  </si>
  <si>
    <t>1998</t>
  </si>
  <si>
    <t>단위 : 세대, 명</t>
  </si>
  <si>
    <t>계</t>
  </si>
  <si>
    <t>Total</t>
  </si>
  <si>
    <t>장안구</t>
  </si>
  <si>
    <t>율천동</t>
  </si>
  <si>
    <t>정자1동</t>
  </si>
  <si>
    <t>정자2동</t>
  </si>
  <si>
    <t>Jeongja 2-dong</t>
  </si>
  <si>
    <t>정자3동</t>
  </si>
  <si>
    <t>Jeongja 3-dong</t>
  </si>
  <si>
    <t>영화동</t>
  </si>
  <si>
    <t>송죽동</t>
  </si>
  <si>
    <t>조원1동</t>
  </si>
  <si>
    <t>조원2동</t>
  </si>
  <si>
    <t>Jowon 2-dong</t>
  </si>
  <si>
    <t>연무동</t>
  </si>
  <si>
    <t>권선구</t>
  </si>
  <si>
    <t>세류1동</t>
  </si>
  <si>
    <t>세류2동</t>
  </si>
  <si>
    <t>Seryu 2-dong</t>
  </si>
  <si>
    <t>세류3동</t>
  </si>
  <si>
    <t>Seryu 3-dong</t>
  </si>
  <si>
    <t>평동</t>
  </si>
  <si>
    <t>Pyeong-dong</t>
  </si>
  <si>
    <t>서둔동</t>
  </si>
  <si>
    <t>Seodun-dong</t>
  </si>
  <si>
    <t>구운동</t>
  </si>
  <si>
    <t>권선1동</t>
  </si>
  <si>
    <t>권선2동</t>
  </si>
  <si>
    <t>곡선동</t>
  </si>
  <si>
    <t>입북동</t>
  </si>
  <si>
    <t>Ipbuk-dong</t>
  </si>
  <si>
    <t>팔달구</t>
  </si>
  <si>
    <t>Hwaseo 2-dong</t>
  </si>
  <si>
    <t>Ji-dong</t>
  </si>
  <si>
    <t>영통구</t>
  </si>
  <si>
    <t>매탄1동</t>
  </si>
  <si>
    <t>매탄2동</t>
  </si>
  <si>
    <t>Maetan 2-dong</t>
  </si>
  <si>
    <t>매탄3동</t>
  </si>
  <si>
    <t>Maetan 3-dong</t>
  </si>
  <si>
    <t>매탄4동</t>
  </si>
  <si>
    <t>Maetan 4-dong</t>
  </si>
  <si>
    <t>원천동</t>
  </si>
  <si>
    <t>영통1동</t>
  </si>
  <si>
    <t>영통2동</t>
  </si>
  <si>
    <t>태장동</t>
  </si>
  <si>
    <t>단위 : 명, ％</t>
  </si>
  <si>
    <t>10 ∼ 14세</t>
  </si>
  <si>
    <t>20 ∼ 24세</t>
  </si>
  <si>
    <t>25 ∼ 29세</t>
  </si>
  <si>
    <t>30 ∼ 34세</t>
  </si>
  <si>
    <t>35 ∼ 39세</t>
  </si>
  <si>
    <t>40 ∼ 44세</t>
  </si>
  <si>
    <t>45 ∼ 49세</t>
  </si>
  <si>
    <t>50 ∼ 54세</t>
  </si>
  <si>
    <t>55 ∼ 59세</t>
  </si>
  <si>
    <t>60 ∼ 64세</t>
  </si>
  <si>
    <t>65 ∼ 69세</t>
  </si>
  <si>
    <t>70 ∼ 74세</t>
  </si>
  <si>
    <t>75 ∼ 79세</t>
  </si>
  <si>
    <t>80 ∼ 84세</t>
  </si>
  <si>
    <t>85세 이상</t>
  </si>
  <si>
    <t>및</t>
    <phoneticPr fontId="0" type="noConversion"/>
  </si>
  <si>
    <t>총    계</t>
  </si>
  <si>
    <t>Unit : person, %</t>
  </si>
  <si>
    <t xml:space="preserve">Gender </t>
  </si>
  <si>
    <t>&amp;</t>
  </si>
  <si>
    <t>0  ∼  4세</t>
  </si>
  <si>
    <t>0  ~  4years</t>
  </si>
  <si>
    <t>5  ∼  9세</t>
  </si>
  <si>
    <t>5  ~  9years</t>
  </si>
  <si>
    <t>10 ~ 14years</t>
  </si>
  <si>
    <t>15 ∼ 19세</t>
  </si>
  <si>
    <t>15 ~ 19years</t>
  </si>
  <si>
    <t>20 ~ 24years</t>
  </si>
  <si>
    <t>25 ~ 29years</t>
  </si>
  <si>
    <t>30 ~ 34years</t>
  </si>
  <si>
    <t>35 ~ 39years</t>
  </si>
  <si>
    <t>40 ~ 44years</t>
  </si>
  <si>
    <t>45 ~ 49years</t>
  </si>
  <si>
    <t>50 ~ 54years</t>
  </si>
  <si>
    <t>55 ~ 59years</t>
  </si>
  <si>
    <t>60 ~ 64years</t>
  </si>
  <si>
    <t>65 ~ 69years</t>
  </si>
  <si>
    <t>70 ~ 74years</t>
  </si>
  <si>
    <t>75 ~ 79years</t>
  </si>
  <si>
    <t>80 ~ 84years</t>
  </si>
  <si>
    <t>85years &amp; Over</t>
  </si>
  <si>
    <t>Unit : person</t>
  </si>
  <si>
    <t>장 안 구</t>
  </si>
  <si>
    <t>권 선 구</t>
  </si>
  <si>
    <t>세류 1동</t>
  </si>
  <si>
    <t>세류 2동</t>
  </si>
  <si>
    <t>세류 3동</t>
  </si>
  <si>
    <t>평  동</t>
  </si>
  <si>
    <t>서 둔 동</t>
  </si>
  <si>
    <t>구 운 동</t>
  </si>
  <si>
    <t>곡 선 동</t>
  </si>
  <si>
    <t>입 북 동</t>
  </si>
  <si>
    <t>팔 달 구</t>
  </si>
  <si>
    <t>Jangan-gu</t>
  </si>
  <si>
    <t>Pajang-dong</t>
  </si>
  <si>
    <t>Yulcheon-dong</t>
  </si>
  <si>
    <t>Jeongja 1-dong</t>
  </si>
  <si>
    <t>Yeonghwa-dong</t>
  </si>
  <si>
    <t>Songjuk-dong</t>
  </si>
  <si>
    <t>Yeonmu-dong</t>
  </si>
  <si>
    <t>Gwonseon-gu</t>
  </si>
  <si>
    <t>Seryu 1-dong</t>
  </si>
  <si>
    <t>Guun-dong</t>
  </si>
  <si>
    <t>Gokseon-dong</t>
  </si>
  <si>
    <t>Paldal-gu</t>
  </si>
  <si>
    <t>Yeongtong 2-dong</t>
  </si>
  <si>
    <t>총  계</t>
  </si>
  <si>
    <t>10 ∼ 14years</t>
  </si>
  <si>
    <t>15 ∼ 19years</t>
  </si>
  <si>
    <t>20 ∼ 24years</t>
  </si>
  <si>
    <t>25 ∼ 29years</t>
  </si>
  <si>
    <t>30 ∼ 34years</t>
  </si>
  <si>
    <t>35 ∼ 39years</t>
  </si>
  <si>
    <t>40 ∼ 44years</t>
  </si>
  <si>
    <t>45 ∼ 49years</t>
  </si>
  <si>
    <t>50 ∼ 54years</t>
  </si>
  <si>
    <t>55 ∼ 59years</t>
  </si>
  <si>
    <t>60 ∼ 64years</t>
  </si>
  <si>
    <t>65 ∼ 69years</t>
  </si>
  <si>
    <t>70 ∼ 74years</t>
  </si>
  <si>
    <t>75 ∼ 79years</t>
  </si>
  <si>
    <t>80 ∼ 84years</t>
  </si>
  <si>
    <t xml:space="preserve">85years </t>
  </si>
  <si>
    <t>and</t>
  </si>
  <si>
    <t>Over</t>
  </si>
  <si>
    <t>성         별</t>
    <phoneticPr fontId="16" type="noConversion"/>
  </si>
  <si>
    <t xml:space="preserve">Gender </t>
    <phoneticPr fontId="16" type="noConversion"/>
  </si>
  <si>
    <t>&amp;</t>
    <phoneticPr fontId="16" type="noConversion"/>
  </si>
  <si>
    <t>5세 계급별</t>
    <phoneticPr fontId="16" type="noConversion"/>
  </si>
  <si>
    <t>총    계</t>
    <phoneticPr fontId="16" type="noConversion"/>
  </si>
  <si>
    <t>Total</t>
    <phoneticPr fontId="16" type="noConversion"/>
  </si>
  <si>
    <t>0  ∼  4세</t>
    <phoneticPr fontId="16" type="noConversion"/>
  </si>
  <si>
    <t>0  ~  4years</t>
    <phoneticPr fontId="16" type="noConversion"/>
  </si>
  <si>
    <t>5  ∼  9세</t>
    <phoneticPr fontId="16" type="noConversion"/>
  </si>
  <si>
    <t>5  ~  9years</t>
    <phoneticPr fontId="16" type="noConversion"/>
  </si>
  <si>
    <t>10 ~ 14years</t>
    <phoneticPr fontId="16" type="noConversion"/>
  </si>
  <si>
    <t>15 ∼ 19세</t>
    <phoneticPr fontId="16" type="noConversion"/>
  </si>
  <si>
    <t>15 ~ 19years</t>
    <phoneticPr fontId="16" type="noConversion"/>
  </si>
  <si>
    <t>20 ~ 24years</t>
    <phoneticPr fontId="16" type="noConversion"/>
  </si>
  <si>
    <t>25 ~ 29years</t>
    <phoneticPr fontId="16" type="noConversion"/>
  </si>
  <si>
    <t>30 ~ 34years</t>
    <phoneticPr fontId="16" type="noConversion"/>
  </si>
  <si>
    <t>35 ~ 39years</t>
    <phoneticPr fontId="16" type="noConversion"/>
  </si>
  <si>
    <t>40 ~ 44years</t>
    <phoneticPr fontId="16" type="noConversion"/>
  </si>
  <si>
    <t>45 ~ 49years</t>
    <phoneticPr fontId="16" type="noConversion"/>
  </si>
  <si>
    <t>50 ~ 54years</t>
    <phoneticPr fontId="16" type="noConversion"/>
  </si>
  <si>
    <t>55 ~ 59years</t>
    <phoneticPr fontId="16" type="noConversion"/>
  </si>
  <si>
    <t>60 ~ 64years</t>
    <phoneticPr fontId="16" type="noConversion"/>
  </si>
  <si>
    <t>65 ~ 69years</t>
    <phoneticPr fontId="16" type="noConversion"/>
  </si>
  <si>
    <t>70 ~ 74years</t>
    <phoneticPr fontId="16" type="noConversion"/>
  </si>
  <si>
    <t>75 ~ 79years</t>
    <phoneticPr fontId="16" type="noConversion"/>
  </si>
  <si>
    <t>80 ~ 84years</t>
    <phoneticPr fontId="16" type="noConversion"/>
  </si>
  <si>
    <t>85years &amp; Over</t>
    <phoneticPr fontId="16" type="noConversion"/>
  </si>
  <si>
    <t>Year  &amp;</t>
    <phoneticPr fontId="16" type="noConversion"/>
  </si>
  <si>
    <t>단위 : 명, %</t>
  </si>
  <si>
    <t>Jan.</t>
  </si>
  <si>
    <t>Feb.</t>
  </si>
  <si>
    <t>Mar.</t>
  </si>
  <si>
    <t>Apr.</t>
  </si>
  <si>
    <t>May</t>
  </si>
  <si>
    <t>June</t>
  </si>
  <si>
    <t>July</t>
  </si>
  <si>
    <t>Aug.</t>
  </si>
  <si>
    <t>Sept.</t>
  </si>
  <si>
    <t>Oct.</t>
  </si>
  <si>
    <t>Nov.</t>
  </si>
  <si>
    <t>Dec.</t>
  </si>
  <si>
    <t>2003</t>
  </si>
  <si>
    <t>2004</t>
  </si>
  <si>
    <t>단위 : 세대, 명</t>
    <phoneticPr fontId="16" type="noConversion"/>
  </si>
  <si>
    <t>인    구</t>
    <phoneticPr fontId="16" type="noConversion"/>
  </si>
  <si>
    <t>세대당 인구</t>
    <phoneticPr fontId="16" type="noConversion"/>
  </si>
  <si>
    <t>Population</t>
    <phoneticPr fontId="16" type="noConversion"/>
  </si>
  <si>
    <t>Person  per</t>
    <phoneticPr fontId="16" type="noConversion"/>
  </si>
  <si>
    <t>households</t>
    <phoneticPr fontId="16" type="noConversion"/>
  </si>
  <si>
    <t>increase rate</t>
    <phoneticPr fontId="16" type="noConversion"/>
  </si>
  <si>
    <t>Area</t>
    <phoneticPr fontId="16" type="noConversion"/>
  </si>
  <si>
    <t>household</t>
    <phoneticPr fontId="16" type="noConversion"/>
  </si>
  <si>
    <t>Unit : hosehold, person</t>
    <phoneticPr fontId="16" type="noConversion"/>
  </si>
  <si>
    <t>Unit : household, person</t>
    <phoneticPr fontId="16" type="noConversion"/>
  </si>
  <si>
    <t>세   대   당</t>
    <phoneticPr fontId="16" type="noConversion"/>
  </si>
  <si>
    <t>65세 이상</t>
    <phoneticPr fontId="16" type="noConversion"/>
  </si>
  <si>
    <t xml:space="preserve"> </t>
    <phoneticPr fontId="16" type="noConversion"/>
  </si>
  <si>
    <t>구·동별</t>
    <phoneticPr fontId="16" type="noConversion"/>
  </si>
  <si>
    <t>Gu - Dong</t>
    <phoneticPr fontId="16" type="noConversion"/>
  </si>
  <si>
    <t>단위 : 명</t>
    <phoneticPr fontId="16" type="noConversion"/>
  </si>
  <si>
    <t>Unit : person</t>
    <phoneticPr fontId="16" type="noConversion"/>
  </si>
  <si>
    <t>density</t>
    <phoneticPr fontId="16" type="noConversion"/>
  </si>
  <si>
    <t>단위 : 명</t>
    <phoneticPr fontId="7" type="noConversion"/>
  </si>
  <si>
    <t>단위 : 명</t>
    <phoneticPr fontId="19" type="noConversion"/>
  </si>
  <si>
    <t>Unit : person, %</t>
    <phoneticPr fontId="16" type="noConversion"/>
  </si>
  <si>
    <t>단위 : 명</t>
    <phoneticPr fontId="18" type="noConversion"/>
  </si>
  <si>
    <t>Unit : person</t>
    <phoneticPr fontId="18" type="noConversion"/>
  </si>
  <si>
    <t>연별 및</t>
    <phoneticPr fontId="16" type="noConversion"/>
  </si>
  <si>
    <t>연별 및</t>
    <phoneticPr fontId="28" type="noConversion"/>
  </si>
  <si>
    <t>No. of</t>
    <phoneticPr fontId="16" type="noConversion"/>
  </si>
  <si>
    <t>한국인</t>
    <phoneticPr fontId="16" type="noConversion"/>
  </si>
  <si>
    <t>Korean</t>
    <phoneticPr fontId="16" type="noConversion"/>
  </si>
  <si>
    <t>외국인</t>
    <phoneticPr fontId="16" type="noConversion"/>
  </si>
  <si>
    <t>인구증가율</t>
    <phoneticPr fontId="16" type="noConversion"/>
  </si>
  <si>
    <t>(%)</t>
    <phoneticPr fontId="16" type="noConversion"/>
  </si>
  <si>
    <t>65세이상</t>
    <phoneticPr fontId="16" type="noConversion"/>
  </si>
  <si>
    <t>고령자</t>
    <phoneticPr fontId="16" type="noConversion"/>
  </si>
  <si>
    <t>Person  65years</t>
    <phoneticPr fontId="16" type="noConversion"/>
  </si>
  <si>
    <t>old &amp; over</t>
    <phoneticPr fontId="16" type="noConversion"/>
  </si>
  <si>
    <t>인구밀도</t>
    <phoneticPr fontId="16" type="noConversion"/>
  </si>
  <si>
    <t>면  적</t>
    <phoneticPr fontId="16" type="noConversion"/>
  </si>
  <si>
    <t>(㎢)</t>
    <phoneticPr fontId="16" type="noConversion"/>
  </si>
  <si>
    <t>Foreigner</t>
    <phoneticPr fontId="16" type="noConversion"/>
  </si>
  <si>
    <t>Person per</t>
    <phoneticPr fontId="16" type="noConversion"/>
  </si>
  <si>
    <t>Jangan-gu</t>
    <phoneticPr fontId="16" type="noConversion"/>
  </si>
  <si>
    <t>Gwonseon-gu</t>
    <phoneticPr fontId="16" type="noConversion"/>
  </si>
  <si>
    <t>Paldal-gu</t>
    <phoneticPr fontId="16" type="noConversion"/>
  </si>
  <si>
    <t>Yeongtong-gu</t>
    <phoneticPr fontId="16" type="noConversion"/>
  </si>
  <si>
    <t>5-year group</t>
    <phoneticPr fontId="16" type="noConversion"/>
  </si>
  <si>
    <t>인          구  Population</t>
    <phoneticPr fontId="16" type="noConversion"/>
  </si>
  <si>
    <t>계  Total</t>
    <phoneticPr fontId="16" type="noConversion"/>
  </si>
  <si>
    <t>남  Male</t>
    <phoneticPr fontId="16" type="noConversion"/>
  </si>
  <si>
    <t>여  Female</t>
    <phoneticPr fontId="16" type="noConversion"/>
  </si>
  <si>
    <t>구    성    비  Composition</t>
    <phoneticPr fontId="16" type="noConversion"/>
  </si>
  <si>
    <t>인          구   Population</t>
    <phoneticPr fontId="16" type="noConversion"/>
  </si>
  <si>
    <t>구    성    비   Composition</t>
    <phoneticPr fontId="16" type="noConversion"/>
  </si>
  <si>
    <t xml:space="preserve"> </t>
    <phoneticPr fontId="7" type="noConversion"/>
  </si>
  <si>
    <t>총  계   Total</t>
    <phoneticPr fontId="16" type="noConversion"/>
  </si>
  <si>
    <t xml:space="preserve"> </t>
    <phoneticPr fontId="19" type="noConversion"/>
  </si>
  <si>
    <t>기  타   Others</t>
    <phoneticPr fontId="16" type="noConversion"/>
  </si>
  <si>
    <t>1999</t>
  </si>
  <si>
    <t>(2000)</t>
  </si>
  <si>
    <t>2001</t>
  </si>
  <si>
    <t>2002</t>
  </si>
  <si>
    <t>(2005)</t>
  </si>
  <si>
    <t>2006</t>
  </si>
  <si>
    <t xml:space="preserve"> 주   : 5,0자 연도는 인구주택총조사(5년마다 실시), 기타년도는 주민등록인구통계 자료</t>
    <phoneticPr fontId="16" type="noConversion"/>
  </si>
  <si>
    <t>-</t>
  </si>
  <si>
    <t>장안구</t>
    <phoneticPr fontId="18" type="noConversion"/>
  </si>
  <si>
    <t>권선구</t>
    <phoneticPr fontId="18" type="noConversion"/>
  </si>
  <si>
    <t>팔달구</t>
    <phoneticPr fontId="18" type="noConversion"/>
  </si>
  <si>
    <t>영통구</t>
    <phoneticPr fontId="18" type="noConversion"/>
  </si>
  <si>
    <t>Year &amp;</t>
    <phoneticPr fontId="18" type="noConversion"/>
  </si>
  <si>
    <t>Gu</t>
    <phoneticPr fontId="18" type="noConversion"/>
  </si>
  <si>
    <t>연별 및</t>
    <phoneticPr fontId="18" type="noConversion"/>
  </si>
  <si>
    <t>구    별</t>
    <phoneticPr fontId="18" type="noConversion"/>
  </si>
  <si>
    <t xml:space="preserve"> Net migrants</t>
  </si>
  <si>
    <t>구   별</t>
    <phoneticPr fontId="19" type="noConversion"/>
  </si>
  <si>
    <t>Gu</t>
    <phoneticPr fontId="19" type="noConversion"/>
  </si>
  <si>
    <t>Jangan-gu</t>
    <phoneticPr fontId="16" type="noConversion"/>
  </si>
  <si>
    <t>파장동</t>
    <phoneticPr fontId="16" type="noConversion"/>
  </si>
  <si>
    <t>Pajang-dong</t>
    <phoneticPr fontId="16" type="noConversion"/>
  </si>
  <si>
    <t>Yulcheon-dong</t>
    <phoneticPr fontId="17" type="noConversion"/>
  </si>
  <si>
    <t>Jeongja 1-dong</t>
    <phoneticPr fontId="16" type="noConversion"/>
  </si>
  <si>
    <t>Yeonghwa-dong</t>
    <phoneticPr fontId="16" type="noConversion"/>
  </si>
  <si>
    <t>Songjuk-dong</t>
    <phoneticPr fontId="17" type="noConversion"/>
  </si>
  <si>
    <t>Jowon 1-dong</t>
    <phoneticPr fontId="16" type="noConversion"/>
  </si>
  <si>
    <t>Yeonmu-dong</t>
    <phoneticPr fontId="17" type="noConversion"/>
  </si>
  <si>
    <t>Gwonseon-gu</t>
    <phoneticPr fontId="16" type="noConversion"/>
  </si>
  <si>
    <t>Seryu 1-dong</t>
    <phoneticPr fontId="16" type="noConversion"/>
  </si>
  <si>
    <t>Guun-dong</t>
    <phoneticPr fontId="16" type="noConversion"/>
  </si>
  <si>
    <t>Gwonseon1-dong</t>
    <phoneticPr fontId="16" type="noConversion"/>
  </si>
  <si>
    <t>Gwonseon2-dong</t>
    <phoneticPr fontId="16" type="noConversion"/>
  </si>
  <si>
    <t>Gokseon-dong</t>
    <phoneticPr fontId="16" type="noConversion"/>
  </si>
  <si>
    <t>Unit : household, person</t>
    <phoneticPr fontId="16" type="noConversion"/>
  </si>
  <si>
    <t>세   대   당</t>
    <phoneticPr fontId="16" type="noConversion"/>
  </si>
  <si>
    <t>65세 이상</t>
    <phoneticPr fontId="16" type="noConversion"/>
  </si>
  <si>
    <t xml:space="preserve"> </t>
    <phoneticPr fontId="16" type="noConversion"/>
  </si>
  <si>
    <t>연별 및</t>
    <phoneticPr fontId="16" type="noConversion"/>
  </si>
  <si>
    <t>한국인</t>
    <phoneticPr fontId="16" type="noConversion"/>
  </si>
  <si>
    <t>외국인</t>
    <phoneticPr fontId="16" type="noConversion"/>
  </si>
  <si>
    <t>인    구</t>
    <phoneticPr fontId="16" type="noConversion"/>
  </si>
  <si>
    <t>고령자</t>
    <phoneticPr fontId="16" type="noConversion"/>
  </si>
  <si>
    <t>Year  &amp;</t>
    <phoneticPr fontId="16" type="noConversion"/>
  </si>
  <si>
    <t>구·동별</t>
    <phoneticPr fontId="16" type="noConversion"/>
  </si>
  <si>
    <t>No. of</t>
    <phoneticPr fontId="16" type="noConversion"/>
  </si>
  <si>
    <t>Person per</t>
    <phoneticPr fontId="16" type="noConversion"/>
  </si>
  <si>
    <t>Person  65years</t>
    <phoneticPr fontId="16" type="noConversion"/>
  </si>
  <si>
    <t>Gu - Dong</t>
    <phoneticPr fontId="16" type="noConversion"/>
  </si>
  <si>
    <t>households</t>
    <phoneticPr fontId="16" type="noConversion"/>
  </si>
  <si>
    <t>Korean</t>
    <phoneticPr fontId="16" type="noConversion"/>
  </si>
  <si>
    <t>Foreigner</t>
    <phoneticPr fontId="16" type="noConversion"/>
  </si>
  <si>
    <t>household</t>
    <phoneticPr fontId="16" type="noConversion"/>
  </si>
  <si>
    <t>old &amp; over</t>
    <phoneticPr fontId="16" type="noConversion"/>
  </si>
  <si>
    <t>Paldal-gu</t>
    <phoneticPr fontId="16" type="noConversion"/>
  </si>
  <si>
    <t>행궁동</t>
    <phoneticPr fontId="16" type="noConversion"/>
  </si>
  <si>
    <t>Haenggung-dung</t>
    <phoneticPr fontId="16" type="noConversion"/>
  </si>
  <si>
    <t>매교동</t>
    <phoneticPr fontId="16" type="noConversion"/>
  </si>
  <si>
    <t>Maegyo -dong</t>
    <phoneticPr fontId="17" type="noConversion"/>
  </si>
  <si>
    <t>매산동</t>
    <phoneticPr fontId="16" type="noConversion"/>
  </si>
  <si>
    <t>Maesan -dong</t>
    <phoneticPr fontId="17" type="noConversion"/>
  </si>
  <si>
    <t>고등동</t>
    <phoneticPr fontId="16" type="noConversion"/>
  </si>
  <si>
    <t>Godeung -dong</t>
    <phoneticPr fontId="17" type="noConversion"/>
  </si>
  <si>
    <t>화서1동</t>
    <phoneticPr fontId="16" type="noConversion"/>
  </si>
  <si>
    <t>Hwaseo 1-dong</t>
    <phoneticPr fontId="17" type="noConversion"/>
  </si>
  <si>
    <t>화서2동</t>
    <phoneticPr fontId="16" type="noConversion"/>
  </si>
  <si>
    <t>지동</t>
    <phoneticPr fontId="16" type="noConversion"/>
  </si>
  <si>
    <t>우만1동</t>
    <phoneticPr fontId="16" type="noConversion"/>
  </si>
  <si>
    <t>Uman 1-dong</t>
    <phoneticPr fontId="16" type="noConversion"/>
  </si>
  <si>
    <t>우만2동</t>
    <phoneticPr fontId="16" type="noConversion"/>
  </si>
  <si>
    <t>Uman 2-dong</t>
    <phoneticPr fontId="16" type="noConversion"/>
  </si>
  <si>
    <t>인계동</t>
    <phoneticPr fontId="16" type="noConversion"/>
  </si>
  <si>
    <t>Ingye-dong</t>
    <phoneticPr fontId="16" type="noConversion"/>
  </si>
  <si>
    <t>Yeongtong-gu</t>
    <phoneticPr fontId="16" type="noConversion"/>
  </si>
  <si>
    <t>Maetan 1-dong</t>
    <phoneticPr fontId="17" type="noConversion"/>
  </si>
  <si>
    <t>Woncheon-dong</t>
    <phoneticPr fontId="17" type="noConversion"/>
  </si>
  <si>
    <t>Yeongtong 1-dong</t>
    <phoneticPr fontId="17" type="noConversion"/>
  </si>
  <si>
    <t>Yeongtong 2-dong</t>
    <phoneticPr fontId="16" type="noConversion"/>
  </si>
  <si>
    <t>Taejang-dong</t>
    <phoneticPr fontId="17" type="noConversion"/>
  </si>
  <si>
    <t>65 ∼ 69세</t>
    <phoneticPr fontId="16" type="noConversion"/>
  </si>
  <si>
    <t>단위 : 명</t>
    <phoneticPr fontId="7" type="noConversion"/>
  </si>
  <si>
    <t>85 years &amp; Over</t>
    <phoneticPr fontId="16" type="noConversion"/>
  </si>
  <si>
    <t>연별 및
 월    별</t>
    <phoneticPr fontId="16" type="noConversion"/>
  </si>
  <si>
    <t>혼    인</t>
    <phoneticPr fontId="16" type="noConversion"/>
  </si>
  <si>
    <t>이    혼</t>
    <phoneticPr fontId="16" type="noConversion"/>
  </si>
  <si>
    <t>Year &amp; Month</t>
    <phoneticPr fontId="16" type="noConversion"/>
  </si>
  <si>
    <t>남  Male</t>
    <phoneticPr fontId="16" type="noConversion"/>
  </si>
  <si>
    <t>여  Female</t>
    <phoneticPr fontId="16" type="noConversion"/>
  </si>
  <si>
    <t>총    이    동   Total migrants</t>
    <phoneticPr fontId="16" type="noConversion"/>
  </si>
  <si>
    <t>시 도 내    이 동</t>
    <phoneticPr fontId="16" type="noConversion"/>
  </si>
  <si>
    <t xml:space="preserve">순 이 동  </t>
    <phoneticPr fontId="16" type="noConversion"/>
  </si>
  <si>
    <t>Intra-Metropolitan City and Provincs migrants</t>
    <phoneticPr fontId="16" type="noConversion"/>
  </si>
  <si>
    <t>Year  &amp;</t>
    <phoneticPr fontId="16" type="noConversion"/>
  </si>
  <si>
    <t>월    별</t>
    <phoneticPr fontId="16" type="noConversion"/>
  </si>
  <si>
    <t>남</t>
    <phoneticPr fontId="18" type="noConversion"/>
  </si>
  <si>
    <t>여</t>
    <phoneticPr fontId="18" type="noConversion"/>
  </si>
  <si>
    <t>Gender</t>
    <phoneticPr fontId="16" type="noConversion"/>
  </si>
  <si>
    <t xml:space="preserve"> </t>
    <phoneticPr fontId="16" type="noConversion"/>
  </si>
  <si>
    <t xml:space="preserve"> Male</t>
    <phoneticPr fontId="18" type="noConversion"/>
  </si>
  <si>
    <t>Female</t>
    <phoneticPr fontId="18" type="noConversion"/>
  </si>
  <si>
    <t>전   입( In-migrants)</t>
    <phoneticPr fontId="16" type="noConversion"/>
  </si>
  <si>
    <t>전  입( In-migrants)</t>
    <phoneticPr fontId="16" type="noConversion"/>
  </si>
  <si>
    <t>시도간 이동  Inter-Metropolitan City and Province migrants</t>
    <phoneticPr fontId="16" type="noConversion"/>
  </si>
  <si>
    <t>Jan.</t>
    <phoneticPr fontId="18" type="noConversion"/>
  </si>
  <si>
    <t>Feb.</t>
    <phoneticPr fontId="18" type="noConversion"/>
  </si>
  <si>
    <t>Mar.</t>
    <phoneticPr fontId="18" type="noConversion"/>
  </si>
  <si>
    <t>Apr.</t>
    <phoneticPr fontId="18" type="noConversion"/>
  </si>
  <si>
    <t>May</t>
    <phoneticPr fontId="18" type="noConversion"/>
  </si>
  <si>
    <t>Jun.</t>
    <phoneticPr fontId="18" type="noConversion"/>
  </si>
  <si>
    <t>July.</t>
    <phoneticPr fontId="18" type="noConversion"/>
  </si>
  <si>
    <t>Aug.</t>
    <phoneticPr fontId="18" type="noConversion"/>
  </si>
  <si>
    <t>Sept.</t>
    <phoneticPr fontId="18" type="noConversion"/>
  </si>
  <si>
    <t>Oct.</t>
    <phoneticPr fontId="18" type="noConversion"/>
  </si>
  <si>
    <t>Nov.</t>
    <phoneticPr fontId="18" type="noConversion"/>
  </si>
  <si>
    <t>Dec.</t>
    <phoneticPr fontId="18" type="noConversion"/>
  </si>
  <si>
    <t>Ⅲ. 인          구</t>
    <phoneticPr fontId="16" type="noConversion"/>
  </si>
  <si>
    <t>1. 인  구  추  이</t>
    <phoneticPr fontId="16" type="noConversion"/>
  </si>
  <si>
    <t>Population</t>
    <phoneticPr fontId="16" type="noConversion"/>
  </si>
  <si>
    <t>Population Trend</t>
    <phoneticPr fontId="16" type="noConversion"/>
  </si>
  <si>
    <t>Population by Age(5-year age group) and Gender(Cont'd)</t>
    <phoneticPr fontId="0" type="noConversion"/>
  </si>
  <si>
    <t>Internal Migration</t>
    <phoneticPr fontId="16" type="noConversion"/>
  </si>
  <si>
    <t>Vital Statistics</t>
    <phoneticPr fontId="16" type="noConversion"/>
  </si>
  <si>
    <t>Migrants, by Place of Destination(Suwon→Other Provinces)</t>
    <phoneticPr fontId="16" type="noConversion"/>
  </si>
  <si>
    <t>합  계</t>
    <phoneticPr fontId="16" type="noConversion"/>
  </si>
  <si>
    <t>등록인구 Registered Population</t>
    <phoneticPr fontId="16" type="noConversion"/>
  </si>
  <si>
    <t>합계</t>
    <phoneticPr fontId="16" type="noConversion"/>
  </si>
  <si>
    <t>2. 구 · 동별 세대 및 인구(주민등록)</t>
    <phoneticPr fontId="16" type="noConversion"/>
  </si>
  <si>
    <t xml:space="preserve"> Households and Population by Gu and Dong (Resident Registration)</t>
    <phoneticPr fontId="16" type="noConversion"/>
  </si>
  <si>
    <t>Households and Population by Gu and Dong (Cont'd)</t>
    <phoneticPr fontId="16" type="noConversion"/>
  </si>
  <si>
    <t>합   계</t>
    <phoneticPr fontId="16" type="noConversion"/>
  </si>
  <si>
    <t>등록인구</t>
    <phoneticPr fontId="16" type="noConversion"/>
  </si>
  <si>
    <t xml:space="preserve"> Population</t>
    <phoneticPr fontId="16" type="noConversion"/>
  </si>
  <si>
    <t xml:space="preserve">         1) 외국인 제외 Foreigners excluded(Since 1998)</t>
    <phoneticPr fontId="16" type="noConversion"/>
  </si>
  <si>
    <t xml:space="preserve"> </t>
    <phoneticPr fontId="16" type="noConversion"/>
  </si>
  <si>
    <t xml:space="preserve">    1) 외국인 세대수 제외(1998년부터 적용) Foreign households excluded(since 1998)</t>
    <phoneticPr fontId="17" type="noConversion"/>
  </si>
  <si>
    <t xml:space="preserve"> 가. 등록인구추이 Registered population Trend</t>
    <phoneticPr fontId="17" type="noConversion"/>
  </si>
  <si>
    <t xml:space="preserve"> Registered population</t>
    <phoneticPr fontId="16" type="noConversion"/>
  </si>
  <si>
    <t>Migrants, by Place of Origin(Other Provinces→Suwon)</t>
    <phoneticPr fontId="16" type="noConversion"/>
  </si>
  <si>
    <t>경기 Gyeonggi</t>
    <phoneticPr fontId="16" type="noConversion"/>
  </si>
  <si>
    <t>서울 Seoul</t>
    <phoneticPr fontId="16" type="noConversion"/>
  </si>
  <si>
    <t>부산 Busan</t>
    <phoneticPr fontId="16" type="noConversion"/>
  </si>
  <si>
    <t>대구 Daegu</t>
    <phoneticPr fontId="16" type="noConversion"/>
  </si>
  <si>
    <t>인천 Incheon</t>
    <phoneticPr fontId="16" type="noConversion"/>
  </si>
  <si>
    <t xml:space="preserve">대전 Daejeon </t>
    <phoneticPr fontId="16" type="noConversion"/>
  </si>
  <si>
    <t>울산 Ulsan</t>
    <phoneticPr fontId="16" type="noConversion"/>
  </si>
  <si>
    <t>강원 Gangwon</t>
    <phoneticPr fontId="16" type="noConversion"/>
  </si>
  <si>
    <t>충북 Chungbuk</t>
    <phoneticPr fontId="16" type="noConversion"/>
  </si>
  <si>
    <t>전남 Jeonnam</t>
    <phoneticPr fontId="16" type="noConversion"/>
  </si>
  <si>
    <t>경남 Gyeongnam</t>
    <phoneticPr fontId="16" type="noConversion"/>
  </si>
  <si>
    <t>제주 Jeju</t>
    <phoneticPr fontId="16" type="noConversion"/>
  </si>
  <si>
    <t>경기 Gyeonggi</t>
    <phoneticPr fontId="16" type="noConversion"/>
  </si>
  <si>
    <t xml:space="preserve">서울 Seoul </t>
    <phoneticPr fontId="16" type="noConversion"/>
  </si>
  <si>
    <t xml:space="preserve">부산 Busan </t>
    <phoneticPr fontId="16" type="noConversion"/>
  </si>
  <si>
    <t>대구 Daegu</t>
    <phoneticPr fontId="16" type="noConversion"/>
  </si>
  <si>
    <t xml:space="preserve">인천 Incheon </t>
    <phoneticPr fontId="16" type="noConversion"/>
  </si>
  <si>
    <t xml:space="preserve">광주 Gwangju </t>
    <phoneticPr fontId="16" type="noConversion"/>
  </si>
  <si>
    <t xml:space="preserve">대전 Daejeon </t>
    <phoneticPr fontId="16" type="noConversion"/>
  </si>
  <si>
    <t xml:space="preserve">울산 Ulsan </t>
    <phoneticPr fontId="16" type="noConversion"/>
  </si>
  <si>
    <t>충북 Chungbuk</t>
    <phoneticPr fontId="16" type="noConversion"/>
  </si>
  <si>
    <t>충남 Chungnam</t>
    <phoneticPr fontId="16" type="noConversion"/>
  </si>
  <si>
    <t xml:space="preserve">전북 Jeonbuk </t>
    <phoneticPr fontId="16" type="noConversion"/>
  </si>
  <si>
    <t>경북 Gyeongbuk</t>
    <phoneticPr fontId="16" type="noConversion"/>
  </si>
  <si>
    <t>계 Total</t>
    <phoneticPr fontId="16" type="noConversion"/>
  </si>
  <si>
    <t>계 Total</t>
    <phoneticPr fontId="16" type="noConversion"/>
  </si>
  <si>
    <t>Male</t>
    <phoneticPr fontId="19" type="noConversion"/>
  </si>
  <si>
    <t>남
Male</t>
    <phoneticPr fontId="18" type="noConversion"/>
  </si>
  <si>
    <t>남
Male</t>
    <phoneticPr fontId="18" type="noConversion"/>
  </si>
  <si>
    <t>Female</t>
    <phoneticPr fontId="19" type="noConversion"/>
  </si>
  <si>
    <t>여
Female</t>
    <phoneticPr fontId="16" type="noConversion"/>
  </si>
  <si>
    <t>중국 China</t>
    <phoneticPr fontId="16" type="noConversion"/>
  </si>
  <si>
    <t>필리핀 Philippines</t>
    <phoneticPr fontId="16" type="noConversion"/>
  </si>
  <si>
    <t>미국  United States</t>
    <phoneticPr fontId="16" type="noConversion"/>
  </si>
  <si>
    <t>베트남 Vietnam</t>
    <phoneticPr fontId="16" type="noConversion"/>
  </si>
  <si>
    <t>일 본 Japan</t>
    <phoneticPr fontId="16" type="noConversion"/>
  </si>
  <si>
    <t>영국 United Kingdom</t>
    <phoneticPr fontId="28" type="noConversion"/>
  </si>
  <si>
    <t>단위 : 명</t>
    <phoneticPr fontId="16" type="noConversion"/>
  </si>
  <si>
    <t>연별 및</t>
    <phoneticPr fontId="16" type="noConversion"/>
  </si>
  <si>
    <t>전북 Jeonbuk</t>
    <phoneticPr fontId="16" type="noConversion"/>
  </si>
  <si>
    <t>전남 Jeonnam</t>
    <phoneticPr fontId="16" type="noConversion"/>
  </si>
  <si>
    <t>경북 Gyeongbuk</t>
    <phoneticPr fontId="16" type="noConversion"/>
  </si>
  <si>
    <t>경남 Gyeongnam</t>
    <phoneticPr fontId="16" type="noConversion"/>
  </si>
  <si>
    <t>제주 Jeju</t>
    <phoneticPr fontId="16" type="noConversion"/>
  </si>
  <si>
    <t>세종 sejong</t>
    <phoneticPr fontId="16" type="noConversion"/>
  </si>
  <si>
    <t>월    별</t>
    <phoneticPr fontId="16" type="noConversion"/>
  </si>
  <si>
    <t>남
Male</t>
    <phoneticPr fontId="18" type="noConversion"/>
  </si>
  <si>
    <t>여</t>
    <phoneticPr fontId="16" type="noConversion"/>
  </si>
  <si>
    <t>광교1동</t>
    <phoneticPr fontId="16" type="noConversion"/>
  </si>
  <si>
    <t>광교2동</t>
    <phoneticPr fontId="16" type="noConversion"/>
  </si>
  <si>
    <t>Gwanggyo 1-dong</t>
    <phoneticPr fontId="16" type="noConversion"/>
  </si>
  <si>
    <t>Gwanggyo 2-dong</t>
    <phoneticPr fontId="16" type="noConversion"/>
  </si>
  <si>
    <t>자료 : 『인구주택총조사』 통계청, 『주민등록인구통계』 경기도, 시민봉사과</t>
    <phoneticPr fontId="16" type="noConversion"/>
  </si>
  <si>
    <t>4. 연령(5세 계급) 및 성별 인구(계속)</t>
    <phoneticPr fontId="0" type="noConversion"/>
  </si>
  <si>
    <t>4. 연령(5세 계급) 및 성별 인구(계속)</t>
    <phoneticPr fontId="0" type="noConversion"/>
  </si>
  <si>
    <t>Marriages</t>
    <phoneticPr fontId="18" type="noConversion"/>
  </si>
  <si>
    <t>Divorces</t>
    <phoneticPr fontId="18" type="noConversion"/>
  </si>
  <si>
    <t>…</t>
  </si>
  <si>
    <t>12. 주민등록 전입지별 인구이동 (타시도→수원시)</t>
    <phoneticPr fontId="16" type="noConversion"/>
  </si>
  <si>
    <t>광주 Gwangju</t>
    <phoneticPr fontId="16" type="noConversion"/>
  </si>
  <si>
    <t>월    별</t>
    <phoneticPr fontId="16" type="noConversion"/>
  </si>
  <si>
    <t>여
Female</t>
    <phoneticPr fontId="16" type="noConversion"/>
  </si>
  <si>
    <t>남
Male</t>
    <phoneticPr fontId="16" type="noConversion"/>
  </si>
  <si>
    <t>12. 주민등록 전입지별 인구이동 (타시도→수원시)</t>
    <phoneticPr fontId="16" type="noConversion"/>
  </si>
  <si>
    <t>Migrants, by Place of Origin(Other Provinces→Suwon)</t>
    <phoneticPr fontId="16" type="noConversion"/>
  </si>
  <si>
    <t>남
Male</t>
    <phoneticPr fontId="16" type="noConversion"/>
  </si>
  <si>
    <t>13. 주민등록 전출지별 인구이동(수원시→타시도)</t>
    <phoneticPr fontId="16" type="noConversion"/>
  </si>
  <si>
    <t>Migrants, by Place of Destination(Suwon→Other Provinces)</t>
    <phoneticPr fontId="16" type="noConversion"/>
  </si>
  <si>
    <t>Source : Community Serivice Division</t>
    <phoneticPr fontId="16" type="noConversion"/>
  </si>
  <si>
    <t xml:space="preserve">         ( )년도 인구주택총조사, 1991년이후는 주민등록인구통계 결과임.</t>
    <phoneticPr fontId="16" type="noConversion"/>
  </si>
  <si>
    <t>자료 : 『주민등록인구통계』 경기도, 시민봉사과</t>
    <phoneticPr fontId="16" type="noConversion"/>
  </si>
  <si>
    <t>자료 : 경기도 『주민등록인구통계』,  시민봉사과</t>
    <phoneticPr fontId="16" type="noConversion"/>
  </si>
  <si>
    <t>자료 : 『인구주택총조사』 통계청, 『주민등록인구통계』 경기도, 시민봉사과</t>
    <phoneticPr fontId="16" type="noConversion"/>
  </si>
  <si>
    <t>금곡동</t>
    <phoneticPr fontId="16" type="noConversion"/>
  </si>
  <si>
    <t>호매실동</t>
    <phoneticPr fontId="16" type="noConversion"/>
  </si>
  <si>
    <t>Geumgok-dong</t>
    <phoneticPr fontId="17" type="noConversion"/>
  </si>
  <si>
    <t>homaesil-dong</t>
    <phoneticPr fontId="17" type="noConversion"/>
  </si>
  <si>
    <t>평균연령</t>
    <phoneticPr fontId="16" type="noConversion"/>
  </si>
  <si>
    <t>Average</t>
    <phoneticPr fontId="16" type="noConversion"/>
  </si>
  <si>
    <t>age</t>
    <phoneticPr fontId="16" type="noConversion"/>
  </si>
  <si>
    <t>2015</t>
  </si>
  <si>
    <t>2016</t>
  </si>
  <si>
    <t>총이동  Total migrants</t>
  </si>
  <si>
    <t>시도간    Inter-Metropolitan City and Province</t>
  </si>
  <si>
    <t>연별</t>
  </si>
  <si>
    <t>전입</t>
  </si>
  <si>
    <t>전출</t>
  </si>
  <si>
    <t>(전입 = 전출)</t>
  </si>
  <si>
    <t>Year &amp;</t>
  </si>
  <si>
    <t>In</t>
  </si>
  <si>
    <t>남자</t>
  </si>
  <si>
    <t>여자</t>
  </si>
  <si>
    <t>Out</t>
  </si>
  <si>
    <t xml:space="preserve"> Intra-</t>
  </si>
  <si>
    <t>Net</t>
  </si>
  <si>
    <t>Si, Gun</t>
  </si>
  <si>
    <t>migrants</t>
  </si>
  <si>
    <t>Yeongtong-gu</t>
  </si>
  <si>
    <t xml:space="preserve"> 순이동</t>
    <phoneticPr fontId="18" type="noConversion"/>
  </si>
  <si>
    <t>Migration by Si, Gun and Gu</t>
  </si>
  <si>
    <t xml:space="preserve">시 · 군 · 구내   </t>
  </si>
  <si>
    <t>시 · 군 · 구간   Intra-Si, Gun and Gu</t>
  </si>
  <si>
    <t>Si &amp; Gun &amp; GU</t>
    <phoneticPr fontId="18" type="noConversion"/>
  </si>
  <si>
    <t>3. 구, 동별 연령(5세 계급) 및 성별 인구(계속)</t>
    <phoneticPr fontId="7" type="noConversion"/>
  </si>
  <si>
    <t>Age(5-year age group) and Gender by Gu, Dong(Continued)</t>
    <phoneticPr fontId="7" type="noConversion"/>
  </si>
  <si>
    <t>Age(5-year age group) and Gender by Gu, Dong(Cont'd)</t>
    <phoneticPr fontId="7" type="noConversion"/>
  </si>
  <si>
    <t>4. 연령(5세 계급) 및 성별 인구(계속)</t>
    <phoneticPr fontId="16" type="noConversion"/>
  </si>
  <si>
    <t>Population by Age(5-year age group) and Gender(Cont'd)</t>
    <phoneticPr fontId="16" type="noConversion"/>
  </si>
  <si>
    <t>시군별</t>
    <phoneticPr fontId="18" type="noConversion"/>
  </si>
  <si>
    <t>(2010)</t>
  </si>
  <si>
    <t>Year &amp;</t>
    <phoneticPr fontId="16" type="noConversion"/>
  </si>
  <si>
    <t>Month</t>
    <phoneticPr fontId="16" type="noConversion"/>
  </si>
  <si>
    <t>영통3동</t>
    <phoneticPr fontId="16" type="noConversion"/>
  </si>
  <si>
    <t>Yeongtong 3-dong</t>
  </si>
  <si>
    <t>Yeongtong 3-dong</t>
    <phoneticPr fontId="17" type="noConversion"/>
  </si>
  <si>
    <t>영통 3동</t>
  </si>
  <si>
    <t>Source : Gyeonggi Province, Community Service Division</t>
    <phoneticPr fontId="16" type="noConversion"/>
  </si>
  <si>
    <t xml:space="preserve"> 주   : 1) 외국인 세대수 제외(1998년부터 적용)  Foreign households excluded(since 1998)</t>
    <phoneticPr fontId="16" type="noConversion"/>
  </si>
  <si>
    <t>2.구 · 동별  세대 및 인구(주민등록)(계속)</t>
    <phoneticPr fontId="16" type="noConversion"/>
  </si>
  <si>
    <t>Source : Gyeonggi Province, Community Service Division</t>
    <phoneticPr fontId="16" type="noConversion"/>
  </si>
  <si>
    <t>Source : Statistics Korea, Gyeonggi Province, Community Service Division</t>
    <phoneticPr fontId="16" type="noConversion"/>
  </si>
  <si>
    <t xml:space="preserve">         1) 외국인 제외 Foreigners excluded(Since 1998)</t>
  </si>
  <si>
    <t>Unit : persons, cases</t>
    <phoneticPr fontId="16" type="noConversion"/>
  </si>
  <si>
    <t>자료 : 『인구동향조사』 통계청 인구동향과, 시민봉사과</t>
    <phoneticPr fontId="18" type="noConversion"/>
  </si>
  <si>
    <t>Source : Statistics Korea, Gyeonggi Province, Community Service Division</t>
    <phoneticPr fontId="16" type="noConversion"/>
  </si>
  <si>
    <t>Source : Statistics Korea, Community Service Division</t>
    <phoneticPr fontId="16" type="noConversion"/>
  </si>
  <si>
    <t>출    생  Live Births</t>
    <phoneticPr fontId="16" type="noConversion"/>
  </si>
  <si>
    <t>사    망  Deaths</t>
    <phoneticPr fontId="16" type="noConversion"/>
  </si>
  <si>
    <t>단위 : 명, 건</t>
    <phoneticPr fontId="16" type="noConversion"/>
  </si>
  <si>
    <t>자료 : 『국내인구이동통계』 통계청 인구동향과, 시민봉사과</t>
    <phoneticPr fontId="18" type="noConversion"/>
  </si>
  <si>
    <t>자료 : 『국내인구이동통계』 통계청 인구동향과, 시민봉사과</t>
    <phoneticPr fontId="16" type="noConversion"/>
  </si>
  <si>
    <t>자료 : 『국내인구이동통계』 통계청 인구동향과, 시민봉사과</t>
    <phoneticPr fontId="16" type="noConversion"/>
  </si>
  <si>
    <t>Source : Statistics Korea, Community Service Division</t>
    <phoneticPr fontId="18" type="noConversion"/>
  </si>
  <si>
    <t>전  출( Out-migrants)</t>
    <phoneticPr fontId="16" type="noConversion"/>
  </si>
  <si>
    <t>전  출( Out-migrants)</t>
    <phoneticPr fontId="16" type="noConversion"/>
  </si>
  <si>
    <t>자료 : 『국내인구이동통계』 통계청 인구동향과, 시민봉사과</t>
    <phoneticPr fontId="16" type="noConversion"/>
  </si>
  <si>
    <t>Source : Statistics Korea, Community Service Division</t>
    <phoneticPr fontId="18" type="noConversion"/>
  </si>
  <si>
    <t>자료 : 『국내인구이동통계』 통계청 인구동향과, 시민봉사과</t>
    <phoneticPr fontId="16" type="noConversion"/>
  </si>
  <si>
    <t>Source : Statistics Korea, Community Service Division</t>
    <phoneticPr fontId="16" type="noConversion"/>
  </si>
  <si>
    <t>38.4</t>
  </si>
  <si>
    <t>(2010)</t>
    <phoneticPr fontId="16" type="noConversion"/>
  </si>
  <si>
    <t>(2015)</t>
    <phoneticPr fontId="16" type="noConversion"/>
  </si>
  <si>
    <t>면적
(㎢)
Area</t>
    <phoneticPr fontId="16" type="noConversion"/>
  </si>
  <si>
    <t>인구밀도</t>
    <phoneticPr fontId="16" type="noConversion"/>
  </si>
  <si>
    <t>Population</t>
    <phoneticPr fontId="16" type="noConversion"/>
  </si>
  <si>
    <t>density</t>
    <phoneticPr fontId="16" type="noConversion"/>
  </si>
  <si>
    <t>Source : Statistics Korea</t>
  </si>
  <si>
    <t>단위 : 건</t>
    <phoneticPr fontId="19" type="noConversion"/>
  </si>
  <si>
    <t>Unit : case</t>
    <phoneticPr fontId="18" type="noConversion"/>
  </si>
  <si>
    <t>Korean bridegroom</t>
    <phoneticPr fontId="18" type="noConversion"/>
  </si>
  <si>
    <t>+Foreign bridegroom</t>
    <phoneticPr fontId="18" type="noConversion"/>
  </si>
  <si>
    <t>한국인 남편+외국인 아내</t>
    <phoneticPr fontId="18" type="noConversion"/>
  </si>
  <si>
    <t>+Foreign bride</t>
    <phoneticPr fontId="18" type="noConversion"/>
  </si>
  <si>
    <t>한국인 아내+외국인 남편</t>
    <phoneticPr fontId="18" type="noConversion"/>
  </si>
  <si>
    <t>Korean bride</t>
    <phoneticPr fontId="18" type="noConversion"/>
  </si>
  <si>
    <t xml:space="preserve"> 자료 : 「인구동향조사」 통계청 인구동향과 </t>
    <phoneticPr fontId="17" type="noConversion"/>
  </si>
  <si>
    <t>남</t>
    <phoneticPr fontId="18" type="noConversion"/>
  </si>
  <si>
    <t>연별 
및
구별</t>
    <phoneticPr fontId="28" type="noConversion"/>
  </si>
  <si>
    <t>Year
&amp;
Gu</t>
    <phoneticPr fontId="18" type="noConversion"/>
  </si>
  <si>
    <t>Male</t>
    <phoneticPr fontId="18" type="noConversion"/>
  </si>
  <si>
    <t>Female</t>
    <phoneticPr fontId="18" type="noConversion"/>
  </si>
  <si>
    <t>계
Total</t>
    <phoneticPr fontId="18" type="noConversion"/>
  </si>
  <si>
    <t>특정 감염성 및 
기생충성질환
(1)</t>
    <phoneticPr fontId="18" type="noConversion"/>
  </si>
  <si>
    <t>신생물
(2)</t>
    <phoneticPr fontId="18" type="noConversion"/>
  </si>
  <si>
    <t>내분비, 영양 및 대사질환(4)</t>
    <phoneticPr fontId="18" type="noConversion"/>
  </si>
  <si>
    <t>정신 및 행동장애(5)</t>
    <phoneticPr fontId="18" type="noConversion"/>
  </si>
  <si>
    <t>신경계통의 질환(6)</t>
    <phoneticPr fontId="18" type="noConversion"/>
  </si>
  <si>
    <t>눈 및 눈 부속기의 질환(7)</t>
    <phoneticPr fontId="18" type="noConversion"/>
  </si>
  <si>
    <t>임신, 출산 및 산후기(15)</t>
    <phoneticPr fontId="18" type="noConversion"/>
  </si>
  <si>
    <t>출생전후기에 기원한 특정병태(16)</t>
    <phoneticPr fontId="18" type="noConversion"/>
  </si>
  <si>
    <t>선천기형, 변형 및 염색체 이상
(17)</t>
    <phoneticPr fontId="18" type="noConversion"/>
  </si>
  <si>
    <t>달리 분류되지 않은                   증상, 징후(18)</t>
    <phoneticPr fontId="18" type="noConversion"/>
  </si>
  <si>
    <t>질병이환 및 사망의 외인
(19)</t>
    <phoneticPr fontId="18" type="noConversion"/>
  </si>
  <si>
    <t>자료 : 통계청 『사망원인통계』</t>
    <phoneticPr fontId="41" type="noConversion"/>
  </si>
  <si>
    <t>Deaths by Causes of Death</t>
    <phoneticPr fontId="18" type="noConversion"/>
  </si>
  <si>
    <t>5. 인  구  동  태</t>
    <phoneticPr fontId="16" type="noConversion"/>
  </si>
  <si>
    <t>8. 주민등록 전입지별 인구이동 (타시도→수원시)</t>
    <phoneticPr fontId="16" type="noConversion"/>
  </si>
  <si>
    <t>9. 주민등록 전출지별 인구이동(수원시→타시도)</t>
    <phoneticPr fontId="16" type="noConversion"/>
  </si>
  <si>
    <t>15. 외국인 국적별 현황</t>
    <phoneticPr fontId="19" type="noConversion"/>
  </si>
  <si>
    <t>자료 : 『체류외국인통계』 법무부 출입국관리사무소, 시민봉사과</t>
    <phoneticPr fontId="16" type="noConversion"/>
  </si>
  <si>
    <t>Marriages to Foreigners</t>
    <phoneticPr fontId="18" type="noConversion"/>
  </si>
  <si>
    <t>11. 외국인과의 혼인</t>
    <phoneticPr fontId="19" type="noConversion"/>
  </si>
  <si>
    <t>남편-전체혼인건수</t>
    <phoneticPr fontId="18" type="noConversion"/>
  </si>
  <si>
    <t>Bridegroom-</t>
    <phoneticPr fontId="18" type="noConversion"/>
  </si>
  <si>
    <t>Marriage</t>
    <phoneticPr fontId="18" type="noConversion"/>
  </si>
  <si>
    <t>아내-전체혼인건수</t>
    <phoneticPr fontId="18" type="noConversion"/>
  </si>
  <si>
    <t>Bride-</t>
    <phoneticPr fontId="18" type="noConversion"/>
  </si>
  <si>
    <t>Marriage</t>
    <phoneticPr fontId="18" type="noConversion"/>
  </si>
  <si>
    <t xml:space="preserve"> 주 : '남편혼인건수'는 아내의 국적과 상관없는 남자의 전체 혼인건수, 아내 혼인건수도 마찬가지임</t>
    <phoneticPr fontId="17" type="noConversion"/>
  </si>
  <si>
    <t>혈액 및 조혈기관 질환과 면역을 침범하는 특정장애(3)</t>
    <phoneticPr fontId="18" type="noConversion"/>
  </si>
  <si>
    <t>귀 및 유돌의 질환(8)</t>
    <phoneticPr fontId="18" type="noConversion"/>
  </si>
  <si>
    <t>순환계통의 
질환(9)</t>
    <phoneticPr fontId="18" type="noConversion"/>
  </si>
  <si>
    <t>호흡 계통의 
질환(10)</t>
    <phoneticPr fontId="18" type="noConversion"/>
  </si>
  <si>
    <t>소화 계통의 질환(11)</t>
    <phoneticPr fontId="18" type="noConversion"/>
  </si>
  <si>
    <t>피부 및 피부조직의 질환
(12)</t>
    <phoneticPr fontId="18" type="noConversion"/>
  </si>
  <si>
    <t>근골격 계통 및 결합조직의 질환
(13)</t>
    <phoneticPr fontId="18" type="noConversion"/>
  </si>
  <si>
    <t>비뇨생식
 계통의 질환
(14)</t>
    <phoneticPr fontId="18" type="noConversion"/>
  </si>
  <si>
    <t>(1) Certain infectious and parasitic diseases (2) Neoplasms (3) Diseases of the blood and blood-forming organs and certain disorders involving the immune mechanism (4) Endocrine, nutritional and metabolic diseases (5) Mental and behavioural disorders (6) Diseases of the nervous system (7) Diseases of the eye and adnexa (8) Diseases of the ear and mastoid process (9) Diseases of the circulatory system</t>
  </si>
  <si>
    <t>(10) Diseases of the respiratory system (11) Diseases of the digestive system (12) Diseases of the skin and subcutaneous tissue (13) Diseases of the musculoskeletal system and connective tissue (14) Diseases of the genitourinary system (15) Pregnancy, childbirth and the puerperium (16) Certain conditions originating in the perinatal period  (17) Congenital malformations, defoformations and chromosomal abnormalities (18) Symptoms, singns and abnormal clinical and and laboratory findings, not elseswhere classified (19) External causes of morbidity and mortality</t>
    <phoneticPr fontId="18" type="noConversion"/>
  </si>
  <si>
    <t>주 : 한국질병사인분류 KCD-7(현재) 기준</t>
  </si>
  <si>
    <t>주 : 한국질병사인분류 KCD-7(현재) 기준</t>
    <phoneticPr fontId="18" type="noConversion"/>
  </si>
  <si>
    <t>12. 사망원인별 사망</t>
    <phoneticPr fontId="19" type="noConversion"/>
  </si>
  <si>
    <t>단위 : 가구, %</t>
    <phoneticPr fontId="19" type="noConversion"/>
  </si>
  <si>
    <t>다문화 가구
Multicultural Households</t>
    <phoneticPr fontId="18" type="noConversion"/>
  </si>
  <si>
    <t xml:space="preserve"> 총계
Total</t>
    <phoneticPr fontId="18" type="noConversion"/>
  </si>
  <si>
    <t>내국인(출생)
Korean(natural)</t>
    <phoneticPr fontId="18" type="noConversion"/>
  </si>
  <si>
    <t>내국인(귀화)
Korean(naturalized)</t>
    <phoneticPr fontId="18" type="noConversion"/>
  </si>
  <si>
    <t>외국인(결혼이민자)
foreigner(marriage-based immigrants)</t>
    <phoneticPr fontId="18" type="noConversion"/>
  </si>
  <si>
    <t>외국인(기타)
foreigner(etc)</t>
    <phoneticPr fontId="18" type="noConversion"/>
  </si>
  <si>
    <t>단위 : 가구, 명</t>
    <phoneticPr fontId="19" type="noConversion"/>
  </si>
  <si>
    <t>Unit : household, person</t>
    <phoneticPr fontId="18" type="noConversion"/>
  </si>
  <si>
    <t>자료 :  『인구주택총조사』 통계청 인구총조사과</t>
    <phoneticPr fontId="41" type="noConversion"/>
  </si>
  <si>
    <t>14. 다문화 가구 및 가구원</t>
    <phoneticPr fontId="19" type="noConversion"/>
  </si>
  <si>
    <t>Multicultural households and household members</t>
    <phoneticPr fontId="18" type="noConversion"/>
  </si>
  <si>
    <t>일반가구
General Households</t>
    <phoneticPr fontId="18" type="noConversion"/>
  </si>
  <si>
    <t>가구원수 Number of household numbers</t>
    <phoneticPr fontId="18" type="noConversion"/>
  </si>
  <si>
    <t>평균가구원수</t>
    <phoneticPr fontId="18" type="noConversion"/>
  </si>
  <si>
    <t>7인이상
7 persons and over</t>
    <phoneticPr fontId="18" type="noConversion"/>
  </si>
  <si>
    <t>Average number of household members</t>
    <phoneticPr fontId="18" type="noConversion"/>
  </si>
  <si>
    <t>15. 가구원수별 가구</t>
    <phoneticPr fontId="19" type="noConversion"/>
  </si>
  <si>
    <t xml:space="preserve">           and  Intra-Metropolitan City and Province migrants are based on In-migrants population.</t>
    <phoneticPr fontId="17" type="noConversion"/>
  </si>
  <si>
    <t xml:space="preserve"> 주   : 1) 주민등록 전입신고에 의한 자료이며 시도내 이동은 전입인구 기준, 국외이동은 제외 The figures of migrants are based on resident registration ; </t>
    <phoneticPr fontId="16" type="noConversion"/>
  </si>
  <si>
    <t xml:space="preserve">          and Intra-Si, Gun and Gu migrants are based on in-migrating population.</t>
    <phoneticPr fontId="18" type="noConversion"/>
  </si>
  <si>
    <t>13. 여성가구주 현황</t>
    <phoneticPr fontId="18" type="noConversion"/>
  </si>
  <si>
    <t>연령별 여성가구주 가구</t>
    <phoneticPr fontId="18" type="noConversion"/>
  </si>
  <si>
    <t>19세 이하</t>
    <phoneticPr fontId="18" type="noConversion"/>
  </si>
  <si>
    <t>20-29세</t>
    <phoneticPr fontId="18" type="noConversion"/>
  </si>
  <si>
    <t>30-39세</t>
    <phoneticPr fontId="18" type="noConversion"/>
  </si>
  <si>
    <t>40-49세</t>
    <phoneticPr fontId="18" type="noConversion"/>
  </si>
  <si>
    <t>50-59세</t>
    <phoneticPr fontId="18" type="noConversion"/>
  </si>
  <si>
    <t>60-69세</t>
    <phoneticPr fontId="18" type="noConversion"/>
  </si>
  <si>
    <t>70-79세</t>
    <phoneticPr fontId="18" type="noConversion"/>
  </si>
  <si>
    <t>Unit : household, %</t>
  </si>
  <si>
    <t>계
Total</t>
    <phoneticPr fontId="18" type="noConversion"/>
  </si>
  <si>
    <t>장안구</t>
    <phoneticPr fontId="18" type="noConversion"/>
  </si>
  <si>
    <t>권선구</t>
    <phoneticPr fontId="18" type="noConversion"/>
  </si>
  <si>
    <t>팔달구</t>
    <phoneticPr fontId="18" type="noConversion"/>
  </si>
  <si>
    <t>영통구</t>
    <phoneticPr fontId="18" type="noConversion"/>
  </si>
  <si>
    <t>80-84세</t>
    <phoneticPr fontId="18" type="noConversion"/>
  </si>
  <si>
    <t>85세 이상</t>
    <phoneticPr fontId="18" type="noConversion"/>
  </si>
  <si>
    <t>Female Household Heads</t>
    <phoneticPr fontId="18" type="noConversion"/>
  </si>
  <si>
    <t>성별 및 
5세 계급별</t>
  </si>
  <si>
    <t>파 장 동</t>
  </si>
  <si>
    <t>율 천 동</t>
  </si>
  <si>
    <t>정자 1동</t>
  </si>
  <si>
    <t xml:space="preserve">정자 2동 </t>
  </si>
  <si>
    <t>정자 3동</t>
  </si>
  <si>
    <t>영 화 동</t>
  </si>
  <si>
    <t>송 죽 동</t>
  </si>
  <si>
    <t>조원 1동</t>
  </si>
  <si>
    <t>조원 2동</t>
  </si>
  <si>
    <t>연 무 동</t>
  </si>
  <si>
    <t>Gender  &amp;</t>
  </si>
  <si>
    <t>성별 및
 5세 계급별</t>
  </si>
  <si>
    <t>금곡동</t>
  </si>
  <si>
    <t>호매실동</t>
  </si>
  <si>
    <t>권선 1동</t>
  </si>
  <si>
    <t>권선 2동</t>
  </si>
  <si>
    <t>행궁동</t>
  </si>
  <si>
    <t>매 교 동</t>
  </si>
  <si>
    <t>매 산 동</t>
  </si>
  <si>
    <t>고 등 동</t>
  </si>
  <si>
    <t>화서 1동</t>
  </si>
  <si>
    <t>화서 2동</t>
  </si>
  <si>
    <t>지   동</t>
  </si>
  <si>
    <t>우만 1동</t>
  </si>
  <si>
    <t>우만 2동</t>
  </si>
  <si>
    <t>인 계 동</t>
  </si>
  <si>
    <t>영 통 구</t>
  </si>
  <si>
    <t>매탄 1동</t>
  </si>
  <si>
    <t>매탄 2동</t>
  </si>
  <si>
    <t>매탄 3동</t>
  </si>
  <si>
    <t>원 천 동</t>
  </si>
  <si>
    <t>광교1동</t>
  </si>
  <si>
    <t>광교2동</t>
  </si>
  <si>
    <t>영통 1동</t>
  </si>
  <si>
    <t>영통 2동</t>
  </si>
  <si>
    <t>태 장 동</t>
  </si>
  <si>
    <t>Jowon 1-dong</t>
  </si>
  <si>
    <t>Five  year  group</t>
  </si>
  <si>
    <t>Geumgok-dong</t>
  </si>
  <si>
    <t>homaesil-dong</t>
  </si>
  <si>
    <t>Gwonseon 1-dong</t>
  </si>
  <si>
    <t>Gwonseon 2-dong</t>
  </si>
  <si>
    <t>Haenggung-dung</t>
  </si>
  <si>
    <t>Maegyo-dong</t>
  </si>
  <si>
    <t>Maesan-dong</t>
  </si>
  <si>
    <t>Godeung-dong</t>
  </si>
  <si>
    <t>Hwaseo 1-dong</t>
  </si>
  <si>
    <t>Uman 1-dong</t>
  </si>
  <si>
    <t>Uman 2-dong</t>
  </si>
  <si>
    <t>Ingye-dong</t>
  </si>
  <si>
    <t>Maetan 1-dong</t>
  </si>
  <si>
    <t>Woncheon-dong</t>
  </si>
  <si>
    <t>Gwanggyo 2-dong</t>
  </si>
  <si>
    <t>Yeongtong 1-dong</t>
  </si>
  <si>
    <t>Taejang-dong</t>
  </si>
  <si>
    <t>총     계</t>
  </si>
  <si>
    <t>0  ∼  4years</t>
  </si>
  <si>
    <t>5  ∼  9years</t>
  </si>
  <si>
    <t xml:space="preserve"> 주   : 외국인 제외</t>
  </si>
  <si>
    <t>자료 : 『주민등록인구통계』경기도, 시민봉사과</t>
  </si>
  <si>
    <t>Source : Gyeonggi Province, Community Service Division</t>
  </si>
  <si>
    <t>3. 구, 동별 연령(5세 계급) 및 성별 인구(3-1)(계속)</t>
  </si>
  <si>
    <t>Age(5-year age group) and Gender by Gu, Dong(3-1)(Cont'd)</t>
  </si>
  <si>
    <t>3. 구, 동별 연령(5세 계급) 및 성별 인구(3-2)(계속)</t>
  </si>
  <si>
    <t>Age(5-year age group) and Gender by Gu, Dong(3-2)(Cont'd)</t>
  </si>
  <si>
    <t>3. 구, 동별 연령(5세 계급) 및 성별 인구(3-3)(계속)</t>
  </si>
  <si>
    <t>Age(5-year age group) and Gender by Gu, Dong(3-3)</t>
  </si>
  <si>
    <t>3. 구, 동별 연령(5세 계급) 및 성별 인구(3-4)(계속)</t>
  </si>
  <si>
    <t>Age(5-year age group) and Gender by Gu, Dong(3-4)(Cont'd)</t>
  </si>
  <si>
    <t>단위 : 명</t>
  </si>
  <si>
    <t>중국(한국계) China</t>
    <phoneticPr fontId="16" type="noConversion"/>
  </si>
  <si>
    <t>…</t>
    <phoneticPr fontId="19" type="noConversion"/>
  </si>
  <si>
    <t>…</t>
    <phoneticPr fontId="19" type="noConversion"/>
  </si>
  <si>
    <t>…</t>
    <phoneticPr fontId="19" type="noConversion"/>
  </si>
  <si>
    <t>년    별
구    별</t>
    <phoneticPr fontId="28" type="noConversion"/>
  </si>
  <si>
    <t>Year
&amp;
Gu</t>
    <phoneticPr fontId="18" type="noConversion"/>
  </si>
  <si>
    <t>자료 : 『인구주택총조사』 통계청, 『주민등록인구통계』 경기도, 시민봉사과</t>
    <phoneticPr fontId="16" type="noConversion"/>
  </si>
  <si>
    <t xml:space="preserve"> 주   : 1) 주민등록 전입신고 자료이며, 시군구내 이동은 전입인구 기준, 국외이동은 제외 The figures of migrants are based on resident registration;</t>
    <phoneticPr fontId="16" type="noConversion"/>
  </si>
  <si>
    <t xml:space="preserve">         Bridegroom-Marriages is the number of total marriages of Bridegroom regardless of Bride’s nationality. Vice versa for Bride-Marriages</t>
    <phoneticPr fontId="17" type="noConversion"/>
  </si>
  <si>
    <t>주 : 1) 일반가구를 대상으로 집계(비혈연가구, 1인가구 포함), 단, 집단가구(6인이상 비혈연가구, 기숙사, 사회시설 등) 및 외국인 가구는 제외</t>
    <phoneticPr fontId="18" type="noConversion"/>
  </si>
  <si>
    <t>자료 : 「인구주택총조사」 통계청 인구총조사과</t>
    <phoneticPr fontId="18" type="noConversion"/>
  </si>
  <si>
    <t xml:space="preserve">Note : 1) Counted typical households(not related by blood and one-person-home included),  Multiple household (not related by blood if more than 6people, dormitory and other social organizations and etc.)  and foreigner household are excluded </t>
    <phoneticPr fontId="18" type="noConversion"/>
  </si>
  <si>
    <t>Source : Statistics Korea「Population and Housing Census」</t>
  </si>
  <si>
    <r>
      <t xml:space="preserve">세   대 </t>
    </r>
    <r>
      <rPr>
        <vertAlign val="superscript"/>
        <sz val="9"/>
        <rFont val="맑은 고딕"/>
        <family val="3"/>
        <charset val="129"/>
      </rPr>
      <t>1)</t>
    </r>
    <phoneticPr fontId="16" type="noConversion"/>
  </si>
  <si>
    <r>
      <t xml:space="preserve">세  대 </t>
    </r>
    <r>
      <rPr>
        <vertAlign val="superscript"/>
        <sz val="9"/>
        <rFont val="맑은 고딕"/>
        <family val="3"/>
        <charset val="129"/>
      </rPr>
      <t>1)</t>
    </r>
    <phoneticPr fontId="16" type="noConversion"/>
  </si>
  <si>
    <r>
      <t xml:space="preserve">6. 인  구  이  동 </t>
    </r>
    <r>
      <rPr>
        <b/>
        <vertAlign val="superscript"/>
        <sz val="16"/>
        <rFont val="맑은 고딕"/>
        <family val="3"/>
        <charset val="129"/>
      </rPr>
      <t>1)</t>
    </r>
    <r>
      <rPr>
        <b/>
        <sz val="16"/>
        <rFont val="맑은 고딕"/>
        <family val="3"/>
        <charset val="129"/>
      </rPr>
      <t xml:space="preserve"> </t>
    </r>
    <phoneticPr fontId="16" type="noConversion"/>
  </si>
  <si>
    <r>
      <t xml:space="preserve">7. 시 · 군 · 구별 인  구  이  동 </t>
    </r>
    <r>
      <rPr>
        <b/>
        <vertAlign val="superscript"/>
        <sz val="16"/>
        <rFont val="맑은 고딕"/>
        <family val="3"/>
        <charset val="129"/>
      </rPr>
      <t>1)</t>
    </r>
    <phoneticPr fontId="16" type="noConversion"/>
  </si>
  <si>
    <r>
      <t>일반가구수</t>
    </r>
    <r>
      <rPr>
        <vertAlign val="superscript"/>
        <sz val="9"/>
        <rFont val="맑은 고딕"/>
        <family val="3"/>
        <charset val="129"/>
      </rPr>
      <t xml:space="preserve">1) </t>
    </r>
    <r>
      <rPr>
        <sz val="9"/>
        <rFont val="맑은 고딕"/>
        <family val="3"/>
        <charset val="129"/>
      </rPr>
      <t xml:space="preserve">
No. of
general households</t>
    </r>
    <phoneticPr fontId="28" type="noConversion"/>
  </si>
  <si>
    <r>
      <t>여성가구주 가구 비율</t>
    </r>
    <r>
      <rPr>
        <vertAlign val="superscript"/>
        <sz val="9"/>
        <rFont val="맑은 고딕"/>
        <family val="3"/>
        <charset val="129"/>
      </rPr>
      <t xml:space="preserve">2) </t>
    </r>
    <r>
      <rPr>
        <sz val="9"/>
        <rFont val="맑은 고딕"/>
        <family val="3"/>
        <charset val="129"/>
      </rPr>
      <t xml:space="preserve">
Female household
rate</t>
    </r>
    <phoneticPr fontId="28" type="noConversion"/>
  </si>
  <si>
    <t>Ordinary Households by Number of Household Members</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</si>
</sst>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4">
    <numFmt numFmtId="41" formatCode="_-* #,##0_-;\-* #,##0_-;_-* &quot;-&quot;_-;_-@_-"/>
    <numFmt numFmtId="44" formatCode="_-&quot;₩&quot;* #,##0.00_-;\-&quot;₩&quot;* #,##0.00_-;_-&quot;₩&quot;* &quot;-&quot;??_-;_-@_-"/>
    <numFmt numFmtId="43" formatCode="_-* #,##0.00_-;\-* #,##0.00_-;_-* &quot;-&quot;??_-;_-@_-"/>
    <numFmt numFmtId="176" formatCode="_(&quot;$&quot;* #,##0_);_(&quot;$&quot;* \(#,##0\);_(&quot;$&quot;* &quot;-&quot;_);_(@_)"/>
    <numFmt numFmtId="177" formatCode="_(&quot;$&quot;* #,##0.00_);_(&quot;$&quot;* \(#,##0.00\);_(&quot;$&quot;* &quot;-&quot;??_);_(@_)"/>
    <numFmt numFmtId="178" formatCode="_ &quot;₩&quot;* #,##0_ ;_ &quot;₩&quot;* \-#,##0_ ;_ &quot;₩&quot;* &quot;-&quot;_ ;_ @_ "/>
    <numFmt numFmtId="179" formatCode="_ * #,##0_ ;_ * \-#,##0_ ;_ * &quot;-&quot;_ ;_ @_ "/>
    <numFmt numFmtId="180" formatCode="_ &quot;₩&quot;* #,##0.00_ ;_ &quot;₩&quot;* \-#,##0.00_ ;_ &quot;₩&quot;* &quot;-&quot;??_ ;_ @_ "/>
    <numFmt numFmtId="181" formatCode="_ * #,##0.00_ ;_ * \-#,##0.00_ ;_ * &quot;-&quot;??_ ;_ @_ "/>
    <numFmt numFmtId="182" formatCode="hh:mm:ss&quot;₩&quot;&quot;₩&quot;&quot;₩&quot;&quot;₩&quot;&quot;₩&quot;&quot;₩&quot;&quot;₩&quot;&quot;₩&quot;\ AM/PM_)"/>
    <numFmt numFmtId="183" formatCode="#,##0_);[Red]\(#,##0\)"/>
    <numFmt numFmtId="184" formatCode="#,##0_ "/>
    <numFmt numFmtId="185" formatCode="#,##0;[Red]#,##0"/>
    <numFmt numFmtId="186" formatCode="0.0"/>
    <numFmt numFmtId="187" formatCode="#,##0.0"/>
    <numFmt numFmtId="188" formatCode="0,000"/>
    <numFmt numFmtId="189" formatCode="0,000.00"/>
    <numFmt numFmtId="190" formatCode="0_);\(0\)"/>
    <numFmt numFmtId="191" formatCode="0.0_ "/>
    <numFmt numFmtId="192" formatCode="#,##0.00_ "/>
    <numFmt numFmtId="193" formatCode="0\ 0,000"/>
    <numFmt numFmtId="194" formatCode="_(* #,##0.000_);_(* &quot;₩&quot;&quot;₩&quot;&quot;₩&quot;&quot;₩&quot;&quot;₩&quot;&quot;₩&quot;&quot;₩&quot;&quot;₩&quot;\(#,##0.000&quot;₩&quot;&quot;₩&quot;&quot;₩&quot;&quot;₩&quot;&quot;₩&quot;&quot;₩&quot;&quot;₩&quot;&quot;₩&quot;\);_(* &quot;-&quot;??_);_(@_)"/>
    <numFmt numFmtId="195" formatCode="_(&quot;$&quot;* #,##0.000_);_(&quot;$&quot;* &quot;₩&quot;&quot;₩&quot;&quot;₩&quot;&quot;₩&quot;&quot;₩&quot;&quot;₩&quot;&quot;₩&quot;&quot;₩&quot;\(#,##0.000&quot;₩&quot;&quot;₩&quot;&quot;₩&quot;&quot;₩&quot;&quot;₩&quot;&quot;₩&quot;&quot;₩&quot;&quot;₩&quot;\);_(&quot;$&quot;* &quot;-&quot;??_);_(@_)"/>
    <numFmt numFmtId="196" formatCode="&quot;$&quot;#,##0_);[Red]\(&quot;$&quot;#,##0\)"/>
    <numFmt numFmtId="197" formatCode="&quot;$&quot;#,##0.00_);[Red]\(&quot;$&quot;#,##0.00\)"/>
    <numFmt numFmtId="198" formatCode="000"/>
    <numFmt numFmtId="199" formatCode="#.##"/>
    <numFmt numFmtId="200" formatCode="#,##0.000;[Red]&quot;-&quot;#,##0.000"/>
    <numFmt numFmtId="201" formatCode="&quot;₩&quot;#,##0;[Red]&quot;₩&quot;\-#,##0"/>
    <numFmt numFmtId="202" formatCode="&quot;₩&quot;#,##0.00;[Red]&quot;₩&quot;\-#,##0.00"/>
    <numFmt numFmtId="203" formatCode="#,##0;[Red]&quot;-&quot;#,##0"/>
    <numFmt numFmtId="204" formatCode="#,##0.00;[Red]&quot;-&quot;#,##0.00"/>
    <numFmt numFmtId="205" formatCode="#,##0.00_);[Red]\(#,##0.00\)"/>
    <numFmt numFmtId="206" formatCode="0.00;[Red]0.00"/>
    <numFmt numFmtId="207" formatCode="#,##0;\-#,##0;&quot;-&quot;;@"/>
    <numFmt numFmtId="208" formatCode="#,##0\ "/>
    <numFmt numFmtId="209" formatCode="0.00_);[Red]\(0.00\)"/>
    <numFmt numFmtId="210" formatCode="&quot;A$&quot;\ #,##0.0;&quot;$&quot;\-#,##0.0"/>
    <numFmt numFmtId="211" formatCode="&quot;$&quot;#,##0;\(&quot;$&quot;#,##0\)"/>
    <numFmt numFmtId="212" formatCode="#,##0.0;\(#,##0.0\);\ &quot;-&quot;\ "/>
    <numFmt numFmtId="213" formatCode="#,##0.00000\ ;\(#,##0.00000\)"/>
    <numFmt numFmtId="214" formatCode="#,##0.0000;\(#,##0.0000\);\ &quot;-&quot;\ "/>
    <numFmt numFmtId="215" formatCode="#,##0.000000\ ;\(#,##0.000000\)"/>
    <numFmt numFmtId="216" formatCode="#,##0.0_);[Red]\(#,##0.0\)"/>
  </numFmts>
  <fonts count="64">
    <font>
      <sz val="12"/>
      <name val="바탕체"/>
      <family val="1"/>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2"/>
      <name val="바탕체"/>
      <family val="1"/>
      <charset val="129"/>
    </font>
    <font>
      <sz val="12"/>
      <name val="뼻뮝"/>
      <family val="1"/>
      <charset val="129"/>
    </font>
    <font>
      <sz val="10"/>
      <name val="굴림체"/>
      <family val="3"/>
      <charset val="129"/>
    </font>
    <font>
      <sz val="10"/>
      <name val="바탕"/>
      <family val="1"/>
      <charset val="129"/>
    </font>
    <font>
      <sz val="12"/>
      <name val="¹UAAA¼"/>
      <family val="3"/>
      <charset val="129"/>
    </font>
    <font>
      <sz val="10"/>
      <name val="MS Sans Serif"/>
      <family val="2"/>
    </font>
    <font>
      <sz val="12"/>
      <name val="Arial"/>
      <family val="2"/>
    </font>
    <font>
      <sz val="8"/>
      <name val="Arial"/>
      <family val="2"/>
    </font>
    <font>
      <b/>
      <sz val="12"/>
      <name val="Arial"/>
      <family val="2"/>
    </font>
    <font>
      <b/>
      <sz val="18"/>
      <name val="Arial"/>
      <family val="2"/>
    </font>
    <font>
      <sz val="12"/>
      <name val="굴림"/>
      <family val="3"/>
      <charset val="129"/>
    </font>
    <font>
      <sz val="8"/>
      <name val="바탕"/>
      <family val="1"/>
      <charset val="129"/>
    </font>
    <font>
      <sz val="8"/>
      <name val="돋움"/>
      <family val="3"/>
      <charset val="129"/>
    </font>
    <font>
      <sz val="8"/>
      <name val="바탕체"/>
      <family val="1"/>
      <charset val="129"/>
    </font>
    <font>
      <b/>
      <sz val="18"/>
      <name val="궁서체"/>
      <family val="1"/>
      <charset val="129"/>
    </font>
    <font>
      <sz val="12"/>
      <name val="¸íÁ¶"/>
      <family val="3"/>
      <charset val="129"/>
    </font>
    <font>
      <sz val="12"/>
      <name val="¸iA¶"/>
      <family val="3"/>
      <charset val="129"/>
    </font>
    <font>
      <sz val="11"/>
      <name val="µ¸¿ò"/>
      <family val="3"/>
      <charset val="129"/>
    </font>
    <font>
      <sz val="12"/>
      <name val="¹ÙÅÁÃ¼"/>
      <family val="1"/>
      <charset val="129"/>
    </font>
    <font>
      <sz val="10"/>
      <name val="Geneva"/>
      <family val="2"/>
    </font>
    <font>
      <sz val="11"/>
      <name val="μ¸¿o"/>
      <family val="3"/>
      <charset val="129"/>
    </font>
    <font>
      <sz val="12"/>
      <name val="±¼¸²A¼"/>
      <family val="3"/>
      <charset val="129"/>
    </font>
    <font>
      <sz val="12"/>
      <name val="±¼¸²Ã¼"/>
      <family val="3"/>
      <charset val="129"/>
    </font>
    <font>
      <b/>
      <sz val="9"/>
      <name val="굴림체"/>
      <family val="3"/>
      <charset val="129"/>
    </font>
    <font>
      <sz val="11"/>
      <name val="돋움"/>
      <family val="3"/>
      <charset val="129"/>
    </font>
    <font>
      <sz val="11"/>
      <color theme="1"/>
      <name val="맑은 고딕"/>
      <family val="3"/>
      <charset val="129"/>
      <scheme val="minor"/>
    </font>
    <font>
      <sz val="11"/>
      <color indexed="8"/>
      <name val="맑은 고딕"/>
      <family val="2"/>
      <scheme val="minor"/>
    </font>
    <font>
      <sz val="10"/>
      <name val="돋움"/>
      <family val="3"/>
      <charset val="129"/>
    </font>
    <font>
      <sz val="10"/>
      <name val="돋움체"/>
      <family val="3"/>
      <charset val="129"/>
    </font>
    <font>
      <u/>
      <sz val="10"/>
      <color indexed="36"/>
      <name val="바탕"/>
      <family val="1"/>
      <charset val="129"/>
    </font>
    <font>
      <sz val="10"/>
      <color indexed="8"/>
      <name val="굴림"/>
      <family val="3"/>
      <charset val="129"/>
    </font>
    <font>
      <b/>
      <u/>
      <sz val="13"/>
      <name val="굴림체"/>
      <family val="3"/>
      <charset val="129"/>
    </font>
    <font>
      <sz val="12"/>
      <name val="굴림체"/>
      <family val="3"/>
      <charset val="129"/>
    </font>
    <font>
      <sz val="14"/>
      <name val="뼻뮝"/>
      <family val="3"/>
      <charset val="129"/>
    </font>
    <font>
      <sz val="11"/>
      <name val="굴림체"/>
      <family val="3"/>
      <charset val="129"/>
    </font>
    <font>
      <sz val="11"/>
      <color indexed="8"/>
      <name val="맑은 고딕"/>
      <family val="3"/>
      <charset val="129"/>
      <scheme val="minor"/>
    </font>
    <font>
      <b/>
      <sz val="12"/>
      <name val="Times New Roman"/>
      <family val="1"/>
    </font>
    <font>
      <b/>
      <sz val="20"/>
      <name val="맑은 고딕"/>
      <family val="3"/>
      <charset val="129"/>
    </font>
    <font>
      <sz val="20"/>
      <name val="맑은 고딕"/>
      <family val="3"/>
      <charset val="129"/>
    </font>
    <font>
      <b/>
      <sz val="16"/>
      <name val="맑은 고딕"/>
      <family val="3"/>
      <charset val="129"/>
    </font>
    <font>
      <sz val="12"/>
      <name val="맑은 고딕"/>
      <family val="3"/>
      <charset val="129"/>
    </font>
    <font>
      <sz val="11"/>
      <name val="맑은 고딕"/>
      <family val="3"/>
      <charset val="129"/>
    </font>
    <font>
      <sz val="9"/>
      <name val="맑은 고딕"/>
      <family val="3"/>
      <charset val="129"/>
    </font>
    <font>
      <vertAlign val="superscript"/>
      <sz val="9"/>
      <name val="맑은 고딕"/>
      <family val="3"/>
      <charset val="129"/>
    </font>
    <font>
      <b/>
      <sz val="9"/>
      <name val="맑은 고딕"/>
      <family val="3"/>
      <charset val="129"/>
    </font>
    <font>
      <b/>
      <sz val="9"/>
      <color rgb="FF000000"/>
      <name val="맑은 고딕"/>
      <family val="3"/>
      <charset val="129"/>
    </font>
    <font>
      <sz val="9"/>
      <color rgb="FF000000"/>
      <name val="맑은 고딕"/>
      <family val="3"/>
      <charset val="129"/>
    </font>
    <font>
      <b/>
      <sz val="10"/>
      <name val="맑은 고딕"/>
      <family val="3"/>
      <charset val="129"/>
    </font>
    <font>
      <sz val="10"/>
      <name val="맑은 고딕"/>
      <family val="3"/>
      <charset val="129"/>
    </font>
    <font>
      <sz val="8"/>
      <name val="맑은 고딕"/>
      <family val="3"/>
      <charset val="129"/>
    </font>
    <font>
      <b/>
      <sz val="16"/>
      <color theme="1"/>
      <name val="맑은 고딕"/>
      <family val="3"/>
      <charset val="129"/>
    </font>
    <font>
      <sz val="12"/>
      <color rgb="FF000000"/>
      <name val="맑은 고딕"/>
      <family val="3"/>
      <charset val="129"/>
    </font>
    <font>
      <b/>
      <sz val="9"/>
      <color indexed="55"/>
      <name val="맑은 고딕"/>
      <family val="3"/>
      <charset val="129"/>
    </font>
    <font>
      <sz val="9"/>
      <color theme="1"/>
      <name val="맑은 고딕"/>
      <family val="3"/>
      <charset val="129"/>
    </font>
    <font>
      <b/>
      <sz val="16"/>
      <color rgb="FF000000"/>
      <name val="맑은 고딕"/>
      <family val="3"/>
      <charset val="129"/>
    </font>
    <font>
      <sz val="16"/>
      <name val="맑은 고딕"/>
      <family val="3"/>
      <charset val="129"/>
    </font>
    <font>
      <b/>
      <vertAlign val="superscript"/>
      <sz val="16"/>
      <name val="맑은 고딕"/>
      <family val="3"/>
      <charset val="129"/>
    </font>
    <font>
      <b/>
      <sz val="12"/>
      <name val="맑은 고딕"/>
      <family val="3"/>
      <charset val="129"/>
    </font>
    <font>
      <b/>
      <sz val="11"/>
      <name val="맑은 고딕"/>
      <family val="3"/>
      <charset val="129"/>
    </font>
  </fonts>
  <fills count="9">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theme="6" tint="0.59999389629810485"/>
        <bgColor indexed="65"/>
      </patternFill>
    </fill>
    <fill>
      <patternFill patternType="solid">
        <fgColor theme="9" tint="0.79998168889431442"/>
        <bgColor indexed="65"/>
      </patternFill>
    </fill>
    <fill>
      <patternFill patternType="solid">
        <fgColor indexed="9"/>
        <bgColor indexed="64"/>
      </patternFill>
    </fill>
  </fills>
  <borders count="6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rgb="FF000000"/>
      </bottom>
      <diagonal/>
    </border>
    <border>
      <left style="thin">
        <color rgb="FF000000"/>
      </left>
      <right/>
      <top/>
      <bottom/>
      <diagonal/>
    </border>
    <border>
      <left style="thin">
        <color rgb="FF000000"/>
      </left>
      <right/>
      <top/>
      <bottom style="medium">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style="thin">
        <color rgb="FF000000"/>
      </left>
      <right/>
      <top style="thin">
        <color rgb="FF000000"/>
      </top>
      <bottom style="medium">
        <color rgb="FF000000"/>
      </bottom>
      <diagonal/>
    </border>
    <border>
      <left/>
      <right style="medium">
        <color indexed="64"/>
      </right>
      <top/>
      <bottom style="medium">
        <color indexed="64"/>
      </bottom>
      <diagonal/>
    </border>
  </borders>
  <cellStyleXfs count="398">
    <xf numFmtId="0" fontId="0" fillId="0" borderId="0"/>
    <xf numFmtId="0" fontId="6" fillId="0" borderId="0"/>
    <xf numFmtId="179" fontId="5" fillId="0" borderId="0" applyFont="0" applyFill="0" applyBorder="0" applyAlignment="0" applyProtection="0"/>
    <xf numFmtId="41" fontId="8" fillId="0" borderId="0" applyFont="0" applyFill="0" applyBorder="0" applyAlignment="0" applyProtection="0"/>
    <xf numFmtId="0" fontId="4" fillId="0" borderId="0"/>
    <xf numFmtId="179" fontId="7" fillId="0" borderId="0" applyFont="0" applyFill="0" applyBorder="0" applyAlignment="0" applyProtection="0"/>
    <xf numFmtId="179" fontId="5" fillId="0" borderId="0" applyFont="0" applyFill="0" applyBorder="0" applyAlignment="0" applyProtection="0"/>
    <xf numFmtId="179" fontId="5" fillId="0" borderId="0" applyProtection="0"/>
    <xf numFmtId="43" fontId="5" fillId="0" borderId="0" applyFont="0" applyFill="0" applyBorder="0" applyAlignment="0" applyProtection="0"/>
    <xf numFmtId="0" fontId="8" fillId="0" borderId="0"/>
    <xf numFmtId="202" fontId="20" fillId="0" borderId="0" applyFont="0" applyFill="0" applyBorder="0" applyAlignment="0" applyProtection="0"/>
    <xf numFmtId="202" fontId="21" fillId="0" borderId="0" applyFont="0" applyFill="0" applyBorder="0" applyAlignment="0" applyProtection="0"/>
    <xf numFmtId="178" fontId="22" fillId="0" borderId="0" applyFont="0" applyFill="0" applyBorder="0" applyAlignment="0" applyProtection="0"/>
    <xf numFmtId="202" fontId="21" fillId="0" borderId="0" applyFont="0" applyFill="0" applyBorder="0" applyAlignment="0" applyProtection="0"/>
    <xf numFmtId="178" fontId="22" fillId="0" borderId="0" applyFont="0" applyFill="0" applyBorder="0" applyAlignment="0" applyProtection="0"/>
    <xf numFmtId="202" fontId="9" fillId="0" borderId="0" applyFont="0" applyFill="0" applyBorder="0" applyAlignment="0" applyProtection="0"/>
    <xf numFmtId="202" fontId="23"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9" fontId="15" fillId="0" borderId="0" applyFont="0" applyFill="0" applyBorder="0" applyAlignment="0" applyProtection="0"/>
    <xf numFmtId="178" fontId="23" fillId="0" borderId="0" applyFont="0" applyFill="0" applyBorder="0" applyAlignment="0" applyProtection="0"/>
    <xf numFmtId="201" fontId="20" fillId="0" borderId="0" applyFont="0" applyFill="0" applyBorder="0" applyAlignment="0" applyProtection="0"/>
    <xf numFmtId="201" fontId="21" fillId="0" borderId="0" applyFont="0" applyFill="0" applyBorder="0" applyAlignment="0" applyProtection="0"/>
    <xf numFmtId="180" fontId="22" fillId="0" borderId="0" applyFont="0" applyFill="0" applyBorder="0" applyAlignment="0" applyProtection="0"/>
    <xf numFmtId="201" fontId="21" fillId="0" borderId="0" applyFont="0" applyFill="0" applyBorder="0" applyAlignment="0" applyProtection="0"/>
    <xf numFmtId="180" fontId="22" fillId="0" borderId="0" applyFont="0" applyFill="0" applyBorder="0" applyAlignment="0" applyProtection="0"/>
    <xf numFmtId="201" fontId="9" fillId="0" borderId="0" applyFont="0" applyFill="0" applyBorder="0" applyAlignment="0" applyProtection="0"/>
    <xf numFmtId="201" fontId="23"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200" fontId="15" fillId="0" borderId="0" applyFont="0" applyFill="0" applyBorder="0" applyAlignment="0" applyProtection="0"/>
    <xf numFmtId="18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10" fillId="0" borderId="0"/>
    <xf numFmtId="203" fontId="20" fillId="0" borderId="0" applyFont="0" applyFill="0" applyBorder="0" applyAlignment="0" applyProtection="0"/>
    <xf numFmtId="203" fontId="21" fillId="0" borderId="0" applyFont="0" applyFill="0" applyBorder="0" applyAlignment="0" applyProtection="0"/>
    <xf numFmtId="179" fontId="22" fillId="0" borderId="0" applyFont="0" applyFill="0" applyBorder="0" applyAlignment="0" applyProtection="0"/>
    <xf numFmtId="203" fontId="21" fillId="0" borderId="0" applyFont="0" applyFill="0" applyBorder="0" applyAlignment="0" applyProtection="0"/>
    <xf numFmtId="179" fontId="22" fillId="0" borderId="0" applyFont="0" applyFill="0" applyBorder="0" applyAlignment="0" applyProtection="0"/>
    <xf numFmtId="38" fontId="9" fillId="0" borderId="0" applyFont="0" applyFill="0" applyBorder="0" applyAlignment="0" applyProtection="0"/>
    <xf numFmtId="38" fontId="23" fillId="0" borderId="0" applyFont="0" applyFill="0" applyBorder="0" applyAlignment="0" applyProtection="0"/>
    <xf numFmtId="179" fontId="9" fillId="0" borderId="0" applyFont="0" applyFill="0" applyBorder="0" applyAlignment="0" applyProtection="0"/>
    <xf numFmtId="179" fontId="23" fillId="0" borderId="0" applyFont="0" applyFill="0" applyBorder="0" applyAlignment="0" applyProtection="0"/>
    <xf numFmtId="204" fontId="20" fillId="0" borderId="0" applyFont="0" applyFill="0" applyBorder="0" applyAlignment="0" applyProtection="0"/>
    <xf numFmtId="204" fontId="21" fillId="0" borderId="0" applyFont="0" applyFill="0" applyBorder="0" applyAlignment="0" applyProtection="0"/>
    <xf numFmtId="181" fontId="22" fillId="0" borderId="0" applyFont="0" applyFill="0" applyBorder="0" applyAlignment="0" applyProtection="0"/>
    <xf numFmtId="204" fontId="21" fillId="0" borderId="0" applyFont="0" applyFill="0" applyBorder="0" applyAlignment="0" applyProtection="0"/>
    <xf numFmtId="181" fontId="22" fillId="0" borderId="0" applyFont="0" applyFill="0" applyBorder="0" applyAlignment="0" applyProtection="0"/>
    <xf numFmtId="40" fontId="9" fillId="0" borderId="0" applyFont="0" applyFill="0" applyBorder="0" applyAlignment="0" applyProtection="0"/>
    <xf numFmtId="40"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xf numFmtId="0" fontId="20" fillId="0" borderId="0"/>
    <xf numFmtId="0" fontId="21" fillId="0" borderId="0"/>
    <xf numFmtId="0" fontId="22" fillId="0" borderId="0"/>
    <xf numFmtId="0" fontId="21" fillId="0" borderId="0"/>
    <xf numFmtId="0" fontId="23" fillId="0" borderId="0"/>
    <xf numFmtId="0" fontId="25" fillId="0" borderId="0"/>
    <xf numFmtId="0" fontId="22" fillId="0" borderId="0"/>
    <xf numFmtId="0" fontId="9" fillId="0" borderId="0"/>
    <xf numFmtId="0" fontId="23" fillId="0" borderId="0"/>
    <xf numFmtId="0" fontId="9" fillId="0" borderId="0"/>
    <xf numFmtId="0" fontId="23" fillId="0" borderId="0"/>
    <xf numFmtId="0" fontId="25" fillId="0" borderId="0"/>
    <xf numFmtId="0" fontId="22" fillId="0" borderId="0"/>
    <xf numFmtId="0" fontId="26" fillId="0" borderId="0"/>
    <xf numFmtId="0" fontId="27" fillId="0" borderId="0"/>
    <xf numFmtId="0" fontId="24" fillId="0" borderId="0"/>
    <xf numFmtId="0" fontId="24" fillId="0" borderId="0"/>
    <xf numFmtId="0" fontId="26" fillId="0" borderId="0"/>
    <xf numFmtId="0" fontId="27" fillId="0" borderId="0"/>
    <xf numFmtId="0" fontId="4" fillId="0" borderId="0"/>
    <xf numFmtId="0" fontId="23" fillId="0" borderId="0"/>
    <xf numFmtId="179" fontId="4" fillId="0" borderId="0" applyFont="0" applyFill="0" applyBorder="0" applyAlignment="0" applyProtection="0"/>
    <xf numFmtId="193" fontId="5" fillId="0" borderId="0"/>
    <xf numFmtId="181"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94" fontId="5" fillId="0" borderId="0"/>
    <xf numFmtId="0" fontId="11" fillId="0" borderId="0" applyFill="0" applyBorder="0" applyAlignment="0" applyProtection="0"/>
    <xf numFmtId="195" fontId="5" fillId="0" borderId="0"/>
    <xf numFmtId="2" fontId="11" fillId="0" borderId="0" applyFill="0" applyBorder="0" applyAlignment="0" applyProtection="0"/>
    <xf numFmtId="38" fontId="12" fillId="2"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0" fontId="14" fillId="0" borderId="0" applyNumberFormat="0" applyFill="0" applyBorder="0" applyAlignment="0" applyProtection="0"/>
    <xf numFmtId="0" fontId="13" fillId="0" borderId="0" applyNumberFormat="0" applyFill="0" applyBorder="0" applyAlignment="0" applyProtection="0"/>
    <xf numFmtId="10" fontId="12" fillId="3" borderId="3" applyNumberFormat="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2" fontId="15" fillId="0" borderId="0"/>
    <xf numFmtId="0" fontId="4" fillId="0" borderId="0"/>
    <xf numFmtId="10" fontId="4" fillId="0" borderId="0" applyFont="0" applyFill="0" applyBorder="0" applyAlignment="0" applyProtection="0"/>
    <xf numFmtId="0" fontId="11" fillId="0" borderId="4" applyNumberFormat="0" applyFill="0" applyAlignment="0" applyProtection="0"/>
    <xf numFmtId="0" fontId="29" fillId="0" borderId="0"/>
    <xf numFmtId="0" fontId="30" fillId="0" borderId="0">
      <alignment vertical="center"/>
    </xf>
    <xf numFmtId="0" fontId="3" fillId="0" borderId="0">
      <alignment vertical="center"/>
    </xf>
    <xf numFmtId="0" fontId="5" fillId="0" borderId="0"/>
    <xf numFmtId="179" fontId="5" fillId="0" borderId="0" applyFont="0" applyFill="0" applyBorder="0" applyAlignment="0" applyProtection="0"/>
    <xf numFmtId="44" fontId="5" fillId="0" borderId="0" applyFont="0" applyFill="0" applyBorder="0" applyAlignment="0" applyProtection="0">
      <alignment vertical="center"/>
    </xf>
    <xf numFmtId="0" fontId="31" fillId="0" borderId="0">
      <alignment vertical="center"/>
    </xf>
    <xf numFmtId="0" fontId="2" fillId="0" borderId="0">
      <alignment vertical="center"/>
    </xf>
    <xf numFmtId="0" fontId="29" fillId="0" borderId="0">
      <alignment vertical="center"/>
    </xf>
    <xf numFmtId="0" fontId="9" fillId="0" borderId="0" applyFont="0" applyFill="0" applyBorder="0" applyAlignment="0" applyProtection="0"/>
    <xf numFmtId="0" fontId="23" fillId="0" borderId="0" applyFont="0" applyFill="0" applyBorder="0" applyAlignment="0" applyProtection="0"/>
    <xf numFmtId="202" fontId="9" fillId="0" borderId="0" applyFont="0" applyFill="0" applyBorder="0" applyAlignment="0" applyProtection="0"/>
    <xf numFmtId="202" fontId="23" fillId="0" borderId="0" applyFont="0" applyFill="0" applyBorder="0" applyAlignment="0" applyProtection="0"/>
    <xf numFmtId="202" fontId="9" fillId="0" borderId="0" applyFont="0" applyFill="0" applyBorder="0" applyAlignment="0" applyProtection="0"/>
    <xf numFmtId="202"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202" fontId="9" fillId="0" borderId="0" applyFont="0" applyFill="0" applyBorder="0" applyAlignment="0" applyProtection="0"/>
    <xf numFmtId="202"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6" fontId="24" fillId="0" borderId="0" applyFont="0" applyFill="0" applyBorder="0" applyAlignment="0" applyProtection="0"/>
    <xf numFmtId="196"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78" fontId="9" fillId="0" borderId="0" applyFont="0" applyFill="0" applyBorder="0" applyAlignment="0" applyProtection="0"/>
    <xf numFmtId="178" fontId="23" fillId="0" borderId="0" applyFont="0" applyFill="0" applyBorder="0" applyAlignment="0" applyProtection="0"/>
    <xf numFmtId="178" fontId="9" fillId="0" borderId="0" applyFont="0" applyFill="0" applyBorder="0" applyAlignment="0" applyProtection="0"/>
    <xf numFmtId="178"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78" fontId="9" fillId="0" borderId="0" applyFont="0" applyFill="0" applyBorder="0" applyAlignment="0" applyProtection="0"/>
    <xf numFmtId="178"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201" fontId="9" fillId="0" borderId="0" applyFont="0" applyFill="0" applyBorder="0" applyAlignment="0" applyProtection="0"/>
    <xf numFmtId="201" fontId="23" fillId="0" borderId="0" applyFont="0" applyFill="0" applyBorder="0" applyAlignment="0" applyProtection="0"/>
    <xf numFmtId="201" fontId="9" fillId="0" borderId="0" applyFont="0" applyFill="0" applyBorder="0" applyAlignment="0" applyProtection="0"/>
    <xf numFmtId="20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201" fontId="9" fillId="0" borderId="0" applyFont="0" applyFill="0" applyBorder="0" applyAlignment="0" applyProtection="0"/>
    <xf numFmtId="20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197" fontId="24" fillId="0" borderId="0" applyFont="0" applyFill="0" applyBorder="0" applyAlignment="0" applyProtection="0"/>
    <xf numFmtId="197"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0" fontId="9" fillId="0" borderId="0" applyFont="0" applyFill="0" applyBorder="0" applyAlignment="0" applyProtection="0"/>
    <xf numFmtId="18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79" fontId="9" fillId="0" borderId="0" applyFont="0" applyFill="0" applyBorder="0" applyAlignment="0" applyProtection="0"/>
    <xf numFmtId="179" fontId="23" fillId="0" borderId="0" applyFont="0" applyFill="0" applyBorder="0" applyAlignment="0" applyProtection="0"/>
    <xf numFmtId="179" fontId="9" fillId="0" borderId="0" applyFont="0" applyFill="0" applyBorder="0" applyAlignment="0" applyProtection="0"/>
    <xf numFmtId="179"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79" fontId="9" fillId="0" borderId="0" applyFont="0" applyFill="0" applyBorder="0" applyAlignment="0" applyProtection="0"/>
    <xf numFmtId="179"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181" fontId="9" fillId="0" borderId="0" applyFont="0" applyFill="0" applyBorder="0" applyAlignment="0" applyProtection="0"/>
    <xf numFmtId="181" fontId="23" fillId="0" borderId="0" applyFont="0" applyFill="0" applyBorder="0" applyAlignment="0" applyProtection="0"/>
    <xf numFmtId="0" fontId="9" fillId="0" borderId="0" applyFont="0" applyFill="0" applyBorder="0" applyAlignment="0" applyProtection="0"/>
    <xf numFmtId="0" fontId="23" fillId="0" borderId="0" applyFont="0" applyFill="0" applyBorder="0" applyAlignment="0" applyProtection="0"/>
    <xf numFmtId="41" fontId="29" fillId="0" borderId="0" applyFont="0" applyFill="0" applyBorder="0" applyAlignment="0" applyProtection="0"/>
    <xf numFmtId="0" fontId="30" fillId="0" borderId="0">
      <alignment vertical="center"/>
    </xf>
    <xf numFmtId="0" fontId="30" fillId="0" borderId="0">
      <alignment vertical="center"/>
    </xf>
    <xf numFmtId="0" fontId="30" fillId="0" borderId="0">
      <alignment vertical="center"/>
    </xf>
    <xf numFmtId="0" fontId="5" fillId="0" borderId="0" applyProtection="0"/>
    <xf numFmtId="0" fontId="29" fillId="0" borderId="0">
      <alignment vertical="center"/>
    </xf>
    <xf numFmtId="0" fontId="29" fillId="0" borderId="0"/>
    <xf numFmtId="0" fontId="8" fillId="0" borderId="0"/>
    <xf numFmtId="41" fontId="8" fillId="0" borderId="0" applyFont="0" applyFill="0" applyBorder="0" applyAlignment="0" applyProtection="0">
      <alignment vertical="center"/>
    </xf>
    <xf numFmtId="0" fontId="30" fillId="6" borderId="0" applyNumberFormat="0" applyBorder="0" applyAlignment="0" applyProtection="0">
      <alignment vertical="center"/>
    </xf>
    <xf numFmtId="210" fontId="29" fillId="0" borderId="0"/>
    <xf numFmtId="211" fontId="29" fillId="0" borderId="0"/>
    <xf numFmtId="212" fontId="8" fillId="0" borderId="0"/>
    <xf numFmtId="210" fontId="8" fillId="0" borderId="0"/>
    <xf numFmtId="0" fontId="34" fillId="0" borderId="0" applyNumberFormat="0" applyFill="0" applyBorder="0" applyAlignment="0" applyProtection="0">
      <alignment vertical="top"/>
      <protection locked="0"/>
    </xf>
    <xf numFmtId="0" fontId="30" fillId="5" borderId="0" applyNumberFormat="0" applyBorder="0" applyAlignment="0" applyProtection="0">
      <alignment vertical="center"/>
    </xf>
    <xf numFmtId="0" fontId="30" fillId="7" borderId="0" applyNumberFormat="0" applyBorder="0" applyAlignment="0" applyProtection="0">
      <alignment vertical="center"/>
    </xf>
    <xf numFmtId="0" fontId="1" fillId="6" borderId="0" applyNumberFormat="0" applyBorder="0" applyAlignment="0" applyProtection="0">
      <alignment vertical="center"/>
    </xf>
    <xf numFmtId="0" fontId="35" fillId="0" borderId="0"/>
    <xf numFmtId="41" fontId="35" fillId="0" borderId="0" applyFont="0" applyFill="0" applyBorder="0" applyAlignment="0" applyProtection="0"/>
    <xf numFmtId="0" fontId="2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41" fontId="8" fillId="0" borderId="0" applyFont="0" applyFill="0" applyBorder="0" applyAlignment="0" applyProtection="0"/>
    <xf numFmtId="0" fontId="5" fillId="0" borderId="0"/>
    <xf numFmtId="213" fontId="8" fillId="0" borderId="0"/>
    <xf numFmtId="214" fontId="8" fillId="0" borderId="0"/>
    <xf numFmtId="215" fontId="8" fillId="0" borderId="0"/>
    <xf numFmtId="0" fontId="36" fillId="0" borderId="0" applyFill="0" applyBorder="0" applyProtection="0">
      <alignment horizontal="centerContinuous" vertical="center"/>
    </xf>
    <xf numFmtId="0" fontId="37" fillId="8" borderId="0" applyFill="0" applyBorder="0" applyProtection="0">
      <alignment horizontal="center" vertical="center"/>
    </xf>
    <xf numFmtId="40" fontId="38" fillId="0" borderId="0" applyFont="0" applyFill="0" applyBorder="0" applyAlignment="0" applyProtection="0"/>
    <xf numFmtId="38" fontId="38"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9" fontId="39" fillId="8" borderId="0" applyFill="0" applyBorder="0" applyProtection="0">
      <alignment horizontal="right"/>
    </xf>
    <xf numFmtId="10" fontId="39" fillId="0" borderId="0" applyFill="0" applyBorder="0" applyProtection="0">
      <alignment horizontal="right"/>
    </xf>
    <xf numFmtId="192" fontId="39" fillId="8" borderId="0" applyFill="0" applyBorder="0" applyProtection="0">
      <alignment horizontal="right"/>
    </xf>
    <xf numFmtId="41"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30" fillId="0" borderId="0">
      <alignment vertical="center"/>
    </xf>
    <xf numFmtId="0" fontId="40" fillId="0" borderId="0">
      <alignment vertical="center"/>
    </xf>
    <xf numFmtId="0" fontId="33" fillId="0" borderId="0"/>
    <xf numFmtId="0" fontId="5" fillId="0" borderId="0"/>
    <xf numFmtId="0" fontId="30" fillId="0" borderId="0">
      <alignment vertical="center"/>
    </xf>
    <xf numFmtId="0" fontId="32" fillId="0" borderId="0">
      <alignment vertical="center"/>
    </xf>
    <xf numFmtId="0" fontId="29" fillId="0" borderId="0">
      <alignment vertical="center"/>
    </xf>
    <xf numFmtId="0" fontId="5" fillId="0" borderId="0"/>
    <xf numFmtId="0" fontId="30" fillId="0" borderId="0">
      <alignment vertical="center"/>
    </xf>
    <xf numFmtId="0" fontId="5" fillId="0" borderId="0"/>
    <xf numFmtId="0" fontId="30" fillId="0" borderId="0">
      <alignment vertical="center"/>
    </xf>
    <xf numFmtId="0" fontId="5" fillId="0" borderId="0"/>
    <xf numFmtId="41" fontId="8" fillId="0" borderId="0" applyFont="0" applyFill="0" applyBorder="0" applyAlignment="0" applyProtection="0"/>
  </cellStyleXfs>
  <cellXfs count="788">
    <xf numFmtId="0" fontId="0" fillId="0" borderId="0" xfId="0"/>
    <xf numFmtId="0" fontId="42" fillId="0" borderId="0" xfId="0" applyFont="1" applyFill="1" applyAlignment="1">
      <alignment horizontal="centerContinuous" vertical="center"/>
    </xf>
    <xf numFmtId="1" fontId="42" fillId="0" borderId="0" xfId="0" applyNumberFormat="1" applyFont="1" applyFill="1" applyAlignment="1">
      <alignment horizontal="centerContinuous" vertical="center"/>
    </xf>
    <xf numFmtId="0" fontId="42" fillId="0" borderId="0" xfId="0" applyFont="1" applyFill="1" applyBorder="1" applyAlignment="1">
      <alignment horizontal="centerContinuous" vertical="center"/>
    </xf>
    <xf numFmtId="179" fontId="43" fillId="0" borderId="0" xfId="2" applyFont="1" applyFill="1" applyAlignment="1">
      <alignment horizontal="centerContinuous" vertical="center"/>
    </xf>
    <xf numFmtId="0" fontId="42" fillId="0" borderId="0" xfId="0" applyFont="1" applyFill="1" applyBorder="1" applyAlignment="1">
      <alignment vertical="center"/>
    </xf>
    <xf numFmtId="0" fontId="44" fillId="0" borderId="0" xfId="0" applyFont="1" applyFill="1" applyAlignment="1">
      <alignment horizontal="centerContinuous" vertical="center"/>
    </xf>
    <xf numFmtId="1" fontId="44" fillId="0" borderId="0" xfId="0" applyNumberFormat="1" applyFont="1" applyFill="1" applyAlignment="1">
      <alignment horizontal="centerContinuous" vertical="center"/>
    </xf>
    <xf numFmtId="0" fontId="44" fillId="0" borderId="0" xfId="0" applyFont="1" applyFill="1" applyBorder="1" applyAlignment="1">
      <alignment horizontal="centerContinuous" vertical="center"/>
    </xf>
    <xf numFmtId="179" fontId="44" fillId="0" borderId="0" xfId="2" applyFont="1" applyFill="1" applyAlignment="1">
      <alignment horizontal="centerContinuous" vertical="center"/>
    </xf>
    <xf numFmtId="0" fontId="44" fillId="0" borderId="0" xfId="0" applyFont="1" applyFill="1" applyBorder="1" applyAlignment="1">
      <alignment vertical="center"/>
    </xf>
    <xf numFmtId="0" fontId="45" fillId="0" borderId="0" xfId="0" applyFont="1" applyFill="1" applyAlignment="1">
      <alignment vertical="center"/>
    </xf>
    <xf numFmtId="0" fontId="46" fillId="0" borderId="0" xfId="0" applyFont="1" applyFill="1" applyAlignment="1">
      <alignment vertical="center"/>
    </xf>
    <xf numFmtId="0" fontId="47" fillId="0" borderId="17" xfId="0" applyFont="1" applyFill="1" applyBorder="1" applyAlignment="1">
      <alignment vertical="center"/>
    </xf>
    <xf numFmtId="179" fontId="47" fillId="0" borderId="17" xfId="2" applyFont="1" applyFill="1" applyBorder="1" applyAlignment="1">
      <alignment horizontal="center" vertical="center"/>
    </xf>
    <xf numFmtId="189" fontId="47" fillId="0" borderId="17" xfId="0" applyNumberFormat="1" applyFont="1" applyFill="1" applyBorder="1" applyAlignment="1">
      <alignment vertical="center"/>
    </xf>
    <xf numFmtId="0" fontId="47" fillId="0" borderId="17" xfId="0" applyFont="1" applyFill="1" applyBorder="1" applyAlignment="1">
      <alignment horizontal="right" vertical="center"/>
    </xf>
    <xf numFmtId="0" fontId="47" fillId="0" borderId="0" xfId="0" applyFont="1" applyFill="1" applyBorder="1" applyAlignment="1">
      <alignment vertical="center"/>
    </xf>
    <xf numFmtId="0" fontId="47" fillId="0" borderId="5" xfId="0" applyFont="1" applyFill="1" applyBorder="1" applyAlignment="1">
      <alignment horizontal="centerContinuous" vertical="center" shrinkToFit="1"/>
    </xf>
    <xf numFmtId="0" fontId="47" fillId="0" borderId="0" xfId="0" applyFont="1" applyFill="1" applyAlignment="1">
      <alignment horizontal="center" vertical="center" shrinkToFit="1"/>
    </xf>
    <xf numFmtId="179" fontId="47" fillId="0" borderId="6" xfId="2" applyFont="1" applyFill="1" applyBorder="1" applyAlignment="1">
      <alignment horizontal="center" vertical="center" shrinkToFit="1"/>
    </xf>
    <xf numFmtId="0" fontId="47" fillId="0" borderId="6" xfId="0" applyFont="1" applyFill="1" applyBorder="1" applyAlignment="1">
      <alignment horizontal="center" vertical="center" shrinkToFit="1"/>
    </xf>
    <xf numFmtId="0" fontId="47" fillId="0" borderId="13" xfId="0" applyFont="1" applyFill="1" applyBorder="1" applyAlignment="1">
      <alignment horizontal="center" vertical="center" shrinkToFit="1"/>
    </xf>
    <xf numFmtId="179" fontId="47" fillId="0" borderId="0" xfId="2" applyFont="1" applyFill="1" applyBorder="1" applyAlignment="1">
      <alignment horizontal="center" vertical="center" shrinkToFit="1"/>
    </xf>
    <xf numFmtId="189" fontId="47" fillId="0" borderId="0" xfId="0" applyNumberFormat="1" applyFont="1" applyFill="1" applyBorder="1" applyAlignment="1">
      <alignment horizontal="center" vertical="center" shrinkToFit="1"/>
    </xf>
    <xf numFmtId="0" fontId="47" fillId="0" borderId="6" xfId="0" applyFont="1" applyFill="1" applyBorder="1" applyAlignment="1">
      <alignment vertical="center" shrinkToFit="1"/>
    </xf>
    <xf numFmtId="0" fontId="47" fillId="0" borderId="0" xfId="0" applyFont="1" applyFill="1" applyBorder="1" applyAlignment="1">
      <alignment vertical="center" shrinkToFit="1"/>
    </xf>
    <xf numFmtId="0" fontId="47" fillId="0" borderId="5" xfId="0" applyFont="1" applyFill="1" applyBorder="1" applyAlignment="1">
      <alignment horizontal="center" vertical="center"/>
    </xf>
    <xf numFmtId="0" fontId="47" fillId="0" borderId="0" xfId="0" applyFont="1" applyFill="1" applyBorder="1" applyAlignment="1">
      <alignment horizontal="center" vertical="center" shrinkToFit="1"/>
    </xf>
    <xf numFmtId="0" fontId="47" fillId="0" borderId="2" xfId="0" applyFont="1" applyFill="1" applyBorder="1" applyAlignment="1">
      <alignment horizontal="center" vertical="center" shrinkToFit="1"/>
    </xf>
    <xf numFmtId="179" fontId="47" fillId="0" borderId="13" xfId="2" applyFont="1" applyFill="1" applyBorder="1" applyAlignment="1">
      <alignment horizontal="center" vertical="center" shrinkToFit="1"/>
    </xf>
    <xf numFmtId="0" fontId="47" fillId="0" borderId="8" xfId="0" applyFont="1" applyFill="1" applyBorder="1" applyAlignment="1">
      <alignment horizontal="center" vertical="center" shrinkToFit="1"/>
    </xf>
    <xf numFmtId="0" fontId="47" fillId="0" borderId="6" xfId="0" applyFont="1" applyFill="1" applyBorder="1" applyAlignment="1">
      <alignment horizontal="center" vertical="center"/>
    </xf>
    <xf numFmtId="0" fontId="47" fillId="0" borderId="7" xfId="0" applyFont="1" applyFill="1" applyBorder="1" applyAlignment="1">
      <alignment horizontal="center" vertical="center" shrinkToFit="1"/>
    </xf>
    <xf numFmtId="0" fontId="47" fillId="0" borderId="5" xfId="0" applyFont="1" applyFill="1" applyBorder="1" applyAlignment="1">
      <alignment vertical="center" shrinkToFit="1"/>
    </xf>
    <xf numFmtId="1" fontId="47" fillId="0" borderId="6" xfId="0" applyNumberFormat="1" applyFont="1" applyFill="1" applyBorder="1" applyAlignment="1">
      <alignment horizontal="center" vertical="center" shrinkToFit="1"/>
    </xf>
    <xf numFmtId="1" fontId="47" fillId="0" borderId="13" xfId="0" applyNumberFormat="1" applyFont="1" applyFill="1" applyBorder="1" applyAlignment="1">
      <alignment horizontal="centerContinuous" vertical="center" shrinkToFit="1"/>
    </xf>
    <xf numFmtId="0" fontId="47" fillId="0" borderId="12" xfId="0" applyFont="1" applyFill="1" applyBorder="1" applyAlignment="1">
      <alignment horizontal="centerContinuous" vertical="center" shrinkToFit="1"/>
    </xf>
    <xf numFmtId="0" fontId="47" fillId="0" borderId="9" xfId="0" applyFont="1" applyFill="1" applyBorder="1" applyAlignment="1">
      <alignment horizontal="centerContinuous" vertical="center" shrinkToFit="1"/>
    </xf>
    <xf numFmtId="0" fontId="47" fillId="0" borderId="10" xfId="0" applyFont="1" applyFill="1" applyBorder="1" applyAlignment="1">
      <alignment horizontal="center" vertical="center" shrinkToFit="1"/>
    </xf>
    <xf numFmtId="0" fontId="47" fillId="0" borderId="11" xfId="0" applyFont="1" applyFill="1" applyBorder="1" applyAlignment="1">
      <alignment horizontal="center" vertical="center" shrinkToFit="1"/>
    </xf>
    <xf numFmtId="0" fontId="47" fillId="0" borderId="9" xfId="0" applyFont="1" applyFill="1" applyBorder="1" applyAlignment="1">
      <alignment horizontal="center" vertical="center" shrinkToFit="1"/>
    </xf>
    <xf numFmtId="0" fontId="47" fillId="0" borderId="12" xfId="0" applyFont="1" applyFill="1" applyBorder="1" applyAlignment="1">
      <alignment horizontal="center" vertical="center" shrinkToFit="1"/>
    </xf>
    <xf numFmtId="179" fontId="47" fillId="0" borderId="10" xfId="2" applyFont="1" applyFill="1" applyBorder="1" applyAlignment="1">
      <alignment horizontal="center" vertical="center" shrinkToFit="1"/>
    </xf>
    <xf numFmtId="0" fontId="47" fillId="0" borderId="11" xfId="0" applyFont="1" applyFill="1" applyBorder="1" applyAlignment="1">
      <alignment horizontal="centerContinuous" vertical="center" shrinkToFit="1"/>
    </xf>
    <xf numFmtId="179" fontId="47" fillId="0" borderId="11" xfId="2" applyFont="1" applyFill="1" applyBorder="1" applyAlignment="1">
      <alignment horizontal="center" vertical="center" shrinkToFit="1"/>
    </xf>
    <xf numFmtId="189" fontId="47" fillId="0" borderId="12" xfId="0" applyNumberFormat="1" applyFont="1" applyFill="1" applyBorder="1" applyAlignment="1">
      <alignment horizontal="center" vertical="center" shrinkToFit="1"/>
    </xf>
    <xf numFmtId="0" fontId="47" fillId="0" borderId="10" xfId="0" applyFont="1" applyFill="1" applyBorder="1" applyAlignment="1">
      <alignment vertical="center" shrinkToFit="1"/>
    </xf>
    <xf numFmtId="0" fontId="47" fillId="0" borderId="5" xfId="0" quotePrefix="1" applyNumberFormat="1" applyFont="1" applyFill="1" applyBorder="1" applyAlignment="1">
      <alignment horizontal="center" vertical="center" shrinkToFit="1"/>
    </xf>
    <xf numFmtId="184" fontId="47" fillId="0" borderId="0" xfId="2" applyNumberFormat="1" applyFont="1" applyFill="1" applyAlignment="1">
      <alignment horizontal="center" vertical="center" shrinkToFit="1"/>
    </xf>
    <xf numFmtId="184" fontId="47" fillId="0" borderId="0" xfId="0" applyNumberFormat="1" applyFont="1" applyFill="1" applyAlignment="1">
      <alignment horizontal="center" vertical="center" shrinkToFit="1"/>
    </xf>
    <xf numFmtId="205" fontId="47" fillId="0" borderId="0" xfId="2" applyNumberFormat="1" applyFont="1" applyFill="1" applyAlignment="1">
      <alignment horizontal="center" vertical="center" shrinkToFit="1"/>
    </xf>
    <xf numFmtId="205" fontId="47" fillId="0" borderId="0" xfId="0" applyNumberFormat="1" applyFont="1" applyFill="1" applyBorder="1" applyAlignment="1">
      <alignment horizontal="center" vertical="center" shrinkToFit="1"/>
    </xf>
    <xf numFmtId="192" fontId="47" fillId="0" borderId="0" xfId="2" applyNumberFormat="1" applyFont="1" applyFill="1" applyAlignment="1">
      <alignment horizontal="center" vertical="center" shrinkToFit="1"/>
    </xf>
    <xf numFmtId="0" fontId="47" fillId="0" borderId="6" xfId="0" quotePrefix="1" applyFont="1" applyFill="1" applyBorder="1" applyAlignment="1">
      <alignment horizontal="center" vertical="center" shrinkToFit="1"/>
    </xf>
    <xf numFmtId="184" fontId="47" fillId="0" borderId="0" xfId="2" applyNumberFormat="1" applyFont="1" applyFill="1" applyBorder="1" applyAlignment="1">
      <alignment horizontal="center" vertical="center" shrinkToFit="1"/>
    </xf>
    <xf numFmtId="184" fontId="47" fillId="0" borderId="0" xfId="0" applyNumberFormat="1" applyFont="1" applyFill="1" applyBorder="1" applyAlignment="1">
      <alignment horizontal="center" vertical="center" shrinkToFit="1"/>
    </xf>
    <xf numFmtId="205" fontId="47" fillId="0" borderId="0" xfId="2" applyNumberFormat="1" applyFont="1" applyFill="1" applyBorder="1" applyAlignment="1">
      <alignment horizontal="center" vertical="center" shrinkToFit="1"/>
    </xf>
    <xf numFmtId="192" fontId="47" fillId="0" borderId="0" xfId="2" applyNumberFormat="1" applyFont="1" applyFill="1" applyBorder="1" applyAlignment="1">
      <alignment horizontal="center" vertical="center" shrinkToFit="1"/>
    </xf>
    <xf numFmtId="192" fontId="47" fillId="0" borderId="5" xfId="2" applyNumberFormat="1" applyFont="1" applyFill="1" applyBorder="1" applyAlignment="1">
      <alignment horizontal="center" vertical="center" shrinkToFit="1"/>
    </xf>
    <xf numFmtId="190" fontId="47" fillId="0" borderId="6" xfId="0" quotePrefix="1" applyNumberFormat="1" applyFont="1" applyFill="1" applyBorder="1" applyAlignment="1">
      <alignment horizontal="center" vertical="center" shrinkToFit="1"/>
    </xf>
    <xf numFmtId="192" fontId="47" fillId="0" borderId="0" xfId="0" applyNumberFormat="1" applyFont="1" applyFill="1" applyBorder="1" applyAlignment="1">
      <alignment horizontal="center" vertical="center" shrinkToFit="1"/>
    </xf>
    <xf numFmtId="184" fontId="47" fillId="0" borderId="6" xfId="0" applyNumberFormat="1" applyFont="1" applyFill="1" applyBorder="1" applyAlignment="1">
      <alignment horizontal="center" vertical="center" shrinkToFit="1"/>
    </xf>
    <xf numFmtId="0" fontId="47" fillId="0" borderId="0" xfId="0" quotePrefix="1" applyNumberFormat="1" applyFont="1" applyFill="1" applyBorder="1" applyAlignment="1">
      <alignment horizontal="center" vertical="center" shrinkToFit="1"/>
    </xf>
    <xf numFmtId="0" fontId="47" fillId="0" borderId="0" xfId="0" applyNumberFormat="1" applyFont="1" applyFill="1" applyBorder="1" applyAlignment="1">
      <alignment horizontal="center" vertical="center" shrinkToFit="1"/>
    </xf>
    <xf numFmtId="206" fontId="47" fillId="0" borderId="0" xfId="2" applyNumberFormat="1" applyFont="1" applyFill="1" applyBorder="1" applyAlignment="1" applyProtection="1">
      <alignment horizontal="center" vertical="center" shrinkToFit="1"/>
      <protection locked="0"/>
    </xf>
    <xf numFmtId="205" fontId="47" fillId="0" borderId="0" xfId="2" applyNumberFormat="1" applyFont="1" applyFill="1" applyBorder="1" applyAlignment="1" applyProtection="1">
      <alignment horizontal="center" vertical="center" shrinkToFit="1"/>
      <protection locked="0"/>
    </xf>
    <xf numFmtId="0" fontId="45" fillId="0" borderId="0" xfId="0" applyFont="1" applyFill="1" applyBorder="1" applyAlignment="1">
      <alignment vertical="center"/>
    </xf>
    <xf numFmtId="3" fontId="47" fillId="0" borderId="6" xfId="112" applyNumberFormat="1" applyFont="1" applyFill="1" applyBorder="1" applyAlignment="1">
      <alignment horizontal="center" vertical="center" shrinkToFit="1"/>
    </xf>
    <xf numFmtId="3" fontId="47" fillId="0" borderId="0" xfId="112" applyNumberFormat="1" applyFont="1" applyFill="1" applyBorder="1" applyAlignment="1">
      <alignment horizontal="center" vertical="center" shrinkToFit="1"/>
    </xf>
    <xf numFmtId="4" fontId="47" fillId="0" borderId="0" xfId="112" applyNumberFormat="1" applyFont="1" applyFill="1" applyBorder="1" applyAlignment="1">
      <alignment horizontal="center" vertical="center" shrinkToFit="1"/>
    </xf>
    <xf numFmtId="0" fontId="49" fillId="0" borderId="0" xfId="0" applyNumberFormat="1" applyFont="1" applyFill="1" applyBorder="1" applyAlignment="1">
      <alignment horizontal="center" vertical="center" shrinkToFit="1"/>
    </xf>
    <xf numFmtId="3" fontId="49" fillId="0" borderId="6" xfId="112" applyNumberFormat="1" applyFont="1" applyFill="1" applyBorder="1" applyAlignment="1">
      <alignment horizontal="center" vertical="center" shrinkToFit="1"/>
    </xf>
    <xf numFmtId="3" fontId="49" fillId="0" borderId="0" xfId="112" applyNumberFormat="1" applyFont="1" applyFill="1" applyBorder="1" applyAlignment="1">
      <alignment horizontal="center" vertical="center" shrinkToFit="1"/>
    </xf>
    <xf numFmtId="4" fontId="50" fillId="0" borderId="0" xfId="112" applyNumberFormat="1" applyFont="1" applyFill="1" applyBorder="1" applyAlignment="1">
      <alignment horizontal="center" vertical="center" shrinkToFit="1"/>
    </xf>
    <xf numFmtId="3" fontId="50" fillId="0" borderId="0" xfId="112" applyNumberFormat="1" applyFont="1" applyFill="1" applyBorder="1" applyAlignment="1">
      <alignment horizontal="center" vertical="center" shrinkToFit="1"/>
    </xf>
    <xf numFmtId="0" fontId="49" fillId="0" borderId="6" xfId="0" applyFont="1" applyFill="1" applyBorder="1" applyAlignment="1">
      <alignment horizontal="center" vertical="center" shrinkToFit="1"/>
    </xf>
    <xf numFmtId="0" fontId="49" fillId="0" borderId="0" xfId="0" applyFont="1" applyFill="1" applyBorder="1" applyAlignment="1">
      <alignment vertical="center"/>
    </xf>
    <xf numFmtId="0" fontId="47" fillId="0" borderId="0" xfId="0" applyFont="1" applyFill="1" applyAlignment="1">
      <alignment horizontal="distributed" vertical="center" shrinkToFit="1"/>
    </xf>
    <xf numFmtId="3" fontId="51" fillId="0" borderId="38" xfId="112" applyNumberFormat="1" applyFont="1" applyFill="1" applyBorder="1" applyAlignment="1">
      <alignment horizontal="center" vertical="center" shrinkToFit="1"/>
    </xf>
    <xf numFmtId="3" fontId="51" fillId="0" borderId="0" xfId="112" applyNumberFormat="1" applyFont="1" applyFill="1" applyBorder="1" applyAlignment="1">
      <alignment horizontal="center" vertical="center" shrinkToFit="1"/>
    </xf>
    <xf numFmtId="192" fontId="51" fillId="0" borderId="40" xfId="0" applyNumberFormat="1" applyFont="1" applyFill="1" applyBorder="1" applyAlignment="1">
      <alignment horizontal="center" vertical="center" shrinkToFit="1"/>
    </xf>
    <xf numFmtId="0" fontId="47" fillId="0" borderId="6" xfId="2" quotePrefix="1" applyNumberFormat="1" applyFont="1" applyFill="1" applyBorder="1" applyAlignment="1">
      <alignment horizontal="center" vertical="center" shrinkToFit="1"/>
    </xf>
    <xf numFmtId="192" fontId="51" fillId="0" borderId="0" xfId="0" applyNumberFormat="1" applyFont="1" applyFill="1" applyBorder="1" applyAlignment="1">
      <alignment horizontal="center" vertical="center" shrinkToFit="1"/>
    </xf>
    <xf numFmtId="0" fontId="47" fillId="0" borderId="6" xfId="2" applyNumberFormat="1" applyFont="1" applyFill="1" applyBorder="1" applyAlignment="1">
      <alignment horizontal="center" vertical="center" shrinkToFit="1"/>
    </xf>
    <xf numFmtId="0" fontId="47" fillId="0" borderId="17" xfId="0" applyFont="1" applyFill="1" applyBorder="1" applyAlignment="1">
      <alignment horizontal="distributed" vertical="center" shrinkToFit="1"/>
    </xf>
    <xf numFmtId="3" fontId="51" fillId="0" borderId="39" xfId="112" applyNumberFormat="1" applyFont="1" applyFill="1" applyBorder="1" applyAlignment="1">
      <alignment horizontal="center" vertical="center" shrinkToFit="1"/>
    </xf>
    <xf numFmtId="3" fontId="47" fillId="0" borderId="17" xfId="112" applyNumberFormat="1" applyFont="1" applyFill="1" applyBorder="1" applyAlignment="1">
      <alignment horizontal="center" vertical="center" shrinkToFit="1"/>
    </xf>
    <xf numFmtId="3" fontId="51" fillId="0" borderId="37" xfId="112" applyNumberFormat="1" applyFont="1" applyFill="1" applyBorder="1" applyAlignment="1">
      <alignment horizontal="center" vertical="center" shrinkToFit="1"/>
    </xf>
    <xf numFmtId="207" fontId="47" fillId="0" borderId="17" xfId="112" applyNumberFormat="1" applyFont="1" applyFill="1" applyBorder="1" applyAlignment="1">
      <alignment horizontal="center" vertical="center" shrinkToFit="1"/>
    </xf>
    <xf numFmtId="4" fontId="50" fillId="0" borderId="37" xfId="112" applyNumberFormat="1" applyFont="1" applyFill="1" applyBorder="1" applyAlignment="1">
      <alignment horizontal="center" vertical="center" shrinkToFit="1"/>
    </xf>
    <xf numFmtId="3" fontId="50" fillId="0" borderId="37" xfId="112" applyNumberFormat="1" applyFont="1" applyFill="1" applyBorder="1" applyAlignment="1">
      <alignment horizontal="center" vertical="center" shrinkToFit="1"/>
    </xf>
    <xf numFmtId="192" fontId="51" fillId="0" borderId="37" xfId="0" applyNumberFormat="1" applyFont="1" applyFill="1" applyBorder="1" applyAlignment="1">
      <alignment horizontal="center" vertical="center" shrinkToFit="1"/>
    </xf>
    <xf numFmtId="0" fontId="47" fillId="0" borderId="20" xfId="2" applyNumberFormat="1" applyFont="1" applyFill="1" applyBorder="1" applyAlignment="1">
      <alignment horizontal="center" vertical="center" shrinkToFit="1"/>
    </xf>
    <xf numFmtId="0" fontId="47" fillId="0" borderId="0" xfId="0" applyFont="1" applyFill="1" applyAlignment="1">
      <alignment horizontal="left" vertical="center"/>
    </xf>
    <xf numFmtId="0" fontId="47" fillId="0" borderId="0" xfId="0" applyFont="1" applyFill="1" applyAlignment="1">
      <alignment vertical="center"/>
    </xf>
    <xf numFmtId="179" fontId="47" fillId="0" borderId="0" xfId="2" applyFont="1" applyFill="1" applyAlignment="1">
      <alignment vertical="center"/>
    </xf>
    <xf numFmtId="189" fontId="47" fillId="0" borderId="0" xfId="0" applyNumberFormat="1" applyFont="1" applyFill="1" applyAlignment="1">
      <alignment vertical="center"/>
    </xf>
    <xf numFmtId="179" fontId="45" fillId="0" borderId="0" xfId="2" applyFont="1" applyFill="1" applyAlignment="1">
      <alignment vertical="center"/>
    </xf>
    <xf numFmtId="189" fontId="45" fillId="0" borderId="0" xfId="0" applyNumberFormat="1" applyFont="1" applyFill="1" applyAlignment="1">
      <alignment vertical="center"/>
    </xf>
    <xf numFmtId="0" fontId="44" fillId="0" borderId="0" xfId="0" applyFont="1" applyBorder="1" applyAlignment="1">
      <alignment vertical="center"/>
    </xf>
    <xf numFmtId="0" fontId="47" fillId="0" borderId="17" xfId="0" applyFont="1" applyBorder="1" applyAlignment="1">
      <alignment vertical="center"/>
    </xf>
    <xf numFmtId="0" fontId="45" fillId="0" borderId="17" xfId="0" applyFont="1" applyBorder="1" applyAlignment="1">
      <alignment vertical="center"/>
    </xf>
    <xf numFmtId="0" fontId="47" fillId="0" borderId="17" xfId="0" applyFont="1" applyBorder="1" applyAlignment="1">
      <alignment horizontal="right" vertical="center"/>
    </xf>
    <xf numFmtId="0" fontId="47" fillId="0" borderId="0" xfId="0" applyFont="1" applyBorder="1" applyAlignment="1">
      <alignment vertical="center"/>
    </xf>
    <xf numFmtId="179" fontId="47" fillId="0" borderId="5" xfId="2" applyFont="1" applyBorder="1" applyAlignment="1">
      <alignment horizontal="center" vertical="center"/>
    </xf>
    <xf numFmtId="1" fontId="47" fillId="0" borderId="13" xfId="0" applyNumberFormat="1" applyFont="1" applyBorder="1" applyAlignment="1">
      <alignment horizontal="centerContinuous" vertical="center"/>
    </xf>
    <xf numFmtId="0" fontId="47" fillId="0" borderId="13" xfId="0" applyFont="1" applyBorder="1" applyAlignment="1">
      <alignment horizontal="center" vertical="center"/>
    </xf>
    <xf numFmtId="0" fontId="47" fillId="0" borderId="21" xfId="0" applyFont="1" applyBorder="1" applyAlignment="1">
      <alignment horizontal="center" vertical="center"/>
    </xf>
    <xf numFmtId="0" fontId="47" fillId="0" borderId="21" xfId="0" applyFont="1" applyFill="1" applyBorder="1" applyAlignment="1">
      <alignment horizontal="center" vertical="center"/>
    </xf>
    <xf numFmtId="0" fontId="47" fillId="0" borderId="0" xfId="0" applyFont="1" applyFill="1" applyBorder="1" applyAlignment="1">
      <alignment horizontal="center" vertical="center"/>
    </xf>
    <xf numFmtId="0" fontId="47" fillId="0" borderId="24" xfId="0" applyFont="1" applyBorder="1" applyAlignment="1">
      <alignment horizontal="center" vertical="center"/>
    </xf>
    <xf numFmtId="0" fontId="47" fillId="0" borderId="13" xfId="0" applyFont="1" applyBorder="1" applyAlignment="1">
      <alignment vertical="center"/>
    </xf>
    <xf numFmtId="0" fontId="47" fillId="0" borderId="0" xfId="0" applyFont="1" applyBorder="1" applyAlignment="1">
      <alignment horizontal="center" vertical="center"/>
    </xf>
    <xf numFmtId="0" fontId="47" fillId="0" borderId="2" xfId="0" applyFont="1" applyBorder="1" applyAlignment="1">
      <alignment vertical="center"/>
    </xf>
    <xf numFmtId="0" fontId="47" fillId="0" borderId="14" xfId="0" applyFont="1" applyBorder="1" applyAlignment="1">
      <alignment vertical="center"/>
    </xf>
    <xf numFmtId="0" fontId="45" fillId="0" borderId="2" xfId="0" applyFont="1" applyBorder="1" applyAlignment="1">
      <alignment vertical="center"/>
    </xf>
    <xf numFmtId="0" fontId="47" fillId="0" borderId="9" xfId="0" applyFont="1" applyBorder="1" applyAlignment="1">
      <alignment vertical="center"/>
    </xf>
    <xf numFmtId="0" fontId="47" fillId="0" borderId="12" xfId="0" applyFont="1" applyBorder="1" applyAlignment="1">
      <alignment vertical="center"/>
    </xf>
    <xf numFmtId="0" fontId="47" fillId="0" borderId="13" xfId="0" applyFont="1" applyFill="1" applyBorder="1" applyAlignment="1">
      <alignment horizontal="center" vertical="center"/>
    </xf>
    <xf numFmtId="0" fontId="47" fillId="0" borderId="13" xfId="0" applyFont="1" applyBorder="1" applyAlignment="1">
      <alignment horizontal="center" vertical="center" shrinkToFit="1"/>
    </xf>
    <xf numFmtId="0" fontId="47" fillId="0" borderId="5" xfId="0" applyFont="1" applyBorder="1" applyAlignment="1">
      <alignment horizontal="centerContinuous" vertical="center"/>
    </xf>
    <xf numFmtId="0" fontId="47" fillId="0" borderId="7" xfId="0" applyFont="1" applyBorder="1" applyAlignment="1">
      <alignment horizontal="centerContinuous" vertical="center"/>
    </xf>
    <xf numFmtId="0" fontId="47" fillId="0" borderId="0" xfId="0" applyFont="1" applyBorder="1" applyAlignment="1">
      <alignment horizontal="centerContinuous" vertical="center"/>
    </xf>
    <xf numFmtId="0" fontId="47" fillId="0" borderId="13" xfId="0" applyFont="1" applyBorder="1" applyAlignment="1">
      <alignment horizontal="centerContinuous" vertical="center"/>
    </xf>
    <xf numFmtId="0" fontId="47" fillId="0" borderId="5" xfId="0" applyFont="1" applyBorder="1" applyAlignment="1">
      <alignment horizontal="center" vertical="center"/>
    </xf>
    <xf numFmtId="0" fontId="47" fillId="0" borderId="6" xfId="0" applyFont="1" applyBorder="1" applyAlignment="1">
      <alignment horizontal="center" vertical="center"/>
    </xf>
    <xf numFmtId="179" fontId="47" fillId="0" borderId="12" xfId="2" applyFont="1" applyBorder="1" applyAlignment="1">
      <alignment horizontal="center" vertical="center"/>
    </xf>
    <xf numFmtId="0" fontId="47" fillId="0" borderId="11" xfId="0" applyFont="1" applyBorder="1" applyAlignment="1">
      <alignment horizontal="centerContinuous" vertical="center" shrinkToFit="1"/>
    </xf>
    <xf numFmtId="0" fontId="47" fillId="0" borderId="12" xfId="0" applyFont="1" applyBorder="1" applyAlignment="1">
      <alignment horizontal="center" vertical="center"/>
    </xf>
    <xf numFmtId="0" fontId="47" fillId="0" borderId="12" xfId="0" applyFont="1" applyBorder="1" applyAlignment="1">
      <alignment horizontal="centerContinuous" vertical="center"/>
    </xf>
    <xf numFmtId="0" fontId="47" fillId="0" borderId="11" xfId="0" applyFont="1" applyBorder="1" applyAlignment="1">
      <alignment horizontal="centerContinuous" vertical="center"/>
    </xf>
    <xf numFmtId="0" fontId="47" fillId="0" borderId="9" xfId="0" applyFont="1" applyBorder="1" applyAlignment="1">
      <alignment horizontal="centerContinuous" vertical="center"/>
    </xf>
    <xf numFmtId="0" fontId="47" fillId="0" borderId="11" xfId="0" applyFont="1" applyBorder="1" applyAlignment="1">
      <alignment horizontal="center" vertical="center"/>
    </xf>
    <xf numFmtId="0" fontId="47" fillId="0" borderId="11" xfId="0" applyFont="1" applyFill="1" applyBorder="1" applyAlignment="1">
      <alignment horizontal="center" vertical="center"/>
    </xf>
    <xf numFmtId="0" fontId="47" fillId="0" borderId="9" xfId="0" applyFont="1" applyFill="1" applyBorder="1" applyAlignment="1">
      <alignment horizontal="center" vertical="center"/>
    </xf>
    <xf numFmtId="0" fontId="47" fillId="0" borderId="5" xfId="2" quotePrefix="1" applyNumberFormat="1" applyFont="1" applyBorder="1" applyAlignment="1" applyProtection="1">
      <alignment horizontal="center" vertical="center"/>
      <protection locked="0"/>
    </xf>
    <xf numFmtId="179" fontId="47" fillId="0" borderId="0" xfId="2" applyFont="1" applyBorder="1" applyAlignment="1" applyProtection="1">
      <alignment horizontal="center" vertical="center" shrinkToFit="1"/>
      <protection locked="0"/>
    </xf>
    <xf numFmtId="183" fontId="47" fillId="0" borderId="0" xfId="2" applyNumberFormat="1" applyFont="1" applyAlignment="1" applyProtection="1">
      <alignment horizontal="center" vertical="center" shrinkToFit="1"/>
      <protection locked="0"/>
    </xf>
    <xf numFmtId="183" fontId="47" fillId="0" borderId="0" xfId="0" applyNumberFormat="1" applyFont="1" applyBorder="1" applyAlignment="1" applyProtection="1">
      <alignment horizontal="center" vertical="center" shrinkToFit="1"/>
      <protection locked="0"/>
    </xf>
    <xf numFmtId="206" fontId="47" fillId="0" borderId="0" xfId="0" applyNumberFormat="1" applyFont="1" applyBorder="1" applyAlignment="1" applyProtection="1">
      <alignment horizontal="center" vertical="center" shrinkToFit="1"/>
      <protection locked="0"/>
    </xf>
    <xf numFmtId="184" fontId="47" fillId="0" borderId="0" xfId="0" applyNumberFormat="1" applyFont="1" applyBorder="1" applyAlignment="1">
      <alignment horizontal="center" vertical="center" shrinkToFit="1"/>
    </xf>
    <xf numFmtId="216" fontId="47" fillId="0" borderId="0" xfId="0" applyNumberFormat="1" applyFont="1" applyFill="1" applyBorder="1" applyAlignment="1">
      <alignment horizontal="center" vertical="center" shrinkToFit="1"/>
    </xf>
    <xf numFmtId="0" fontId="47" fillId="0" borderId="6" xfId="2" quotePrefix="1" applyNumberFormat="1" applyFont="1" applyBorder="1" applyAlignment="1">
      <alignment horizontal="center" vertical="center" shrinkToFit="1"/>
    </xf>
    <xf numFmtId="216" fontId="47" fillId="0" borderId="0" xfId="112" applyNumberFormat="1" applyFont="1" applyFill="1" applyBorder="1" applyAlignment="1">
      <alignment horizontal="center" vertical="center" shrinkToFit="1"/>
    </xf>
    <xf numFmtId="0" fontId="49" fillId="0" borderId="5" xfId="2" quotePrefix="1" applyNumberFormat="1" applyFont="1" applyBorder="1" applyAlignment="1" applyProtection="1">
      <alignment horizontal="center" vertical="center"/>
      <protection locked="0"/>
    </xf>
    <xf numFmtId="4" fontId="49" fillId="0" borderId="0" xfId="112" applyNumberFormat="1" applyFont="1" applyFill="1" applyBorder="1" applyAlignment="1">
      <alignment horizontal="center" vertical="center" shrinkToFit="1"/>
    </xf>
    <xf numFmtId="216" fontId="50" fillId="0" borderId="0" xfId="112" applyNumberFormat="1" applyFont="1" applyFill="1" applyBorder="1" applyAlignment="1">
      <alignment horizontal="center" vertical="center" shrinkToFit="1"/>
    </xf>
    <xf numFmtId="183" fontId="50" fillId="0" borderId="0" xfId="112" applyNumberFormat="1" applyFont="1" applyFill="1" applyBorder="1" applyAlignment="1">
      <alignment horizontal="center" vertical="center" shrinkToFit="1"/>
    </xf>
    <xf numFmtId="205" fontId="50" fillId="0" borderId="0" xfId="112" applyNumberFormat="1" applyFont="1" applyFill="1" applyBorder="1" applyAlignment="1">
      <alignment horizontal="center" vertical="center" shrinkToFit="1"/>
    </xf>
    <xf numFmtId="0" fontId="49" fillId="0" borderId="6" xfId="2" quotePrefix="1" applyNumberFormat="1" applyFont="1" applyBorder="1" applyAlignment="1">
      <alignment horizontal="center" vertical="center" shrinkToFit="1"/>
    </xf>
    <xf numFmtId="0" fontId="49" fillId="0" borderId="0" xfId="0" applyFont="1" applyBorder="1" applyAlignment="1">
      <alignment vertical="center"/>
    </xf>
    <xf numFmtId="0" fontId="52" fillId="0" borderId="5" xfId="9" applyNumberFormat="1" applyFont="1" applyFill="1" applyBorder="1" applyAlignment="1" applyProtection="1">
      <alignment horizontal="distributed" vertical="center"/>
      <protection locked="0"/>
    </xf>
    <xf numFmtId="205" fontId="50" fillId="0" borderId="40" xfId="112" applyNumberFormat="1" applyFont="1" applyFill="1" applyBorder="1" applyAlignment="1">
      <alignment horizontal="center" vertical="center" shrinkToFit="1"/>
    </xf>
    <xf numFmtId="0" fontId="52" fillId="0" borderId="6" xfId="2" applyNumberFormat="1" applyFont="1" applyBorder="1" applyAlignment="1">
      <alignment horizontal="right" vertical="center" shrinkToFit="1"/>
    </xf>
    <xf numFmtId="0" fontId="53" fillId="0" borderId="5" xfId="9" applyNumberFormat="1" applyFont="1" applyFill="1" applyBorder="1" applyAlignment="1" applyProtection="1">
      <alignment horizontal="distributed" vertical="center"/>
      <protection locked="0"/>
    </xf>
    <xf numFmtId="3" fontId="51" fillId="0" borderId="0" xfId="0" applyNumberFormat="1" applyFont="1" applyFill="1" applyBorder="1" applyAlignment="1" applyProtection="1">
      <alignment horizontal="center" vertical="center" shrinkToFit="1"/>
      <protection locked="0"/>
    </xf>
    <xf numFmtId="207" fontId="47" fillId="0" borderId="0" xfId="112" applyNumberFormat="1" applyFont="1" applyFill="1" applyBorder="1" applyAlignment="1">
      <alignment horizontal="center" vertical="center" shrinkToFit="1"/>
    </xf>
    <xf numFmtId="207" fontId="51" fillId="0" borderId="0" xfId="112" applyNumberFormat="1" applyFont="1" applyFill="1" applyBorder="1" applyAlignment="1">
      <alignment horizontal="center" vertical="center" shrinkToFit="1"/>
    </xf>
    <xf numFmtId="0" fontId="51" fillId="0" borderId="0" xfId="112" applyNumberFormat="1" applyFont="1" applyFill="1" applyBorder="1" applyAlignment="1">
      <alignment horizontal="center" vertical="center" shrinkToFit="1"/>
    </xf>
    <xf numFmtId="205" fontId="51" fillId="0" borderId="40" xfId="112" applyNumberFormat="1" applyFont="1" applyFill="1" applyBorder="1" applyAlignment="1">
      <alignment horizontal="center" vertical="center" shrinkToFit="1"/>
    </xf>
    <xf numFmtId="0" fontId="47" fillId="0" borderId="6" xfId="2" applyNumberFormat="1" applyFont="1" applyBorder="1" applyAlignment="1">
      <alignment horizontal="right" vertical="center" shrinkToFit="1"/>
    </xf>
    <xf numFmtId="216" fontId="49" fillId="0" borderId="0" xfId="2" applyNumberFormat="1" applyFont="1" applyFill="1" applyBorder="1" applyAlignment="1">
      <alignment horizontal="center" vertical="center" shrinkToFit="1"/>
    </xf>
    <xf numFmtId="205" fontId="50" fillId="0" borderId="40" xfId="2" applyNumberFormat="1" applyFont="1" applyFill="1" applyBorder="1" applyAlignment="1">
      <alignment horizontal="center" vertical="center" shrinkToFit="1"/>
    </xf>
    <xf numFmtId="0" fontId="52" fillId="0" borderId="6" xfId="2" quotePrefix="1" applyNumberFormat="1" applyFont="1" applyBorder="1" applyAlignment="1">
      <alignment horizontal="right" vertical="center" shrinkToFit="1"/>
    </xf>
    <xf numFmtId="0" fontId="47" fillId="0" borderId="6" xfId="2" quotePrefix="1" applyNumberFormat="1" applyFont="1" applyBorder="1" applyAlignment="1">
      <alignment horizontal="right" vertical="center" shrinkToFit="1"/>
    </xf>
    <xf numFmtId="0" fontId="47" fillId="0" borderId="6" xfId="0" applyNumberFormat="1" applyFont="1" applyBorder="1" applyAlignment="1">
      <alignment horizontal="right" vertical="center" shrinkToFit="1"/>
    </xf>
    <xf numFmtId="0" fontId="47" fillId="0" borderId="19" xfId="0" applyFont="1" applyBorder="1" applyAlignment="1">
      <alignment horizontal="center" vertical="center"/>
    </xf>
    <xf numFmtId="0" fontId="45" fillId="0" borderId="17" xfId="0" applyFont="1" applyBorder="1" applyAlignment="1">
      <alignment horizontal="right" vertical="center"/>
    </xf>
    <xf numFmtId="0" fontId="45" fillId="0" borderId="17" xfId="0" applyFont="1" applyFill="1" applyBorder="1" applyAlignment="1">
      <alignment vertical="center"/>
    </xf>
    <xf numFmtId="0" fontId="54" fillId="0" borderId="20" xfId="0" applyFont="1" applyBorder="1" applyAlignment="1">
      <alignment horizontal="center" vertical="center"/>
    </xf>
    <xf numFmtId="0" fontId="45" fillId="0" borderId="0" xfId="0" applyFont="1" applyAlignment="1">
      <alignment vertical="center"/>
    </xf>
    <xf numFmtId="0" fontId="53" fillId="0" borderId="0" xfId="0" applyFont="1" applyFill="1" applyAlignment="1">
      <alignment vertical="center"/>
    </xf>
    <xf numFmtId="0" fontId="47" fillId="0" borderId="25" xfId="0" applyFont="1" applyBorder="1" applyAlignment="1">
      <alignment vertical="center" shrinkToFit="1"/>
    </xf>
    <xf numFmtId="0" fontId="47" fillId="0" borderId="25" xfId="0" applyFont="1" applyBorder="1" applyAlignment="1">
      <alignment vertical="center" wrapText="1"/>
    </xf>
    <xf numFmtId="0" fontId="47" fillId="0" borderId="0" xfId="0" applyFont="1" applyAlignment="1">
      <alignment horizontal="left" vertical="center"/>
    </xf>
    <xf numFmtId="179" fontId="47" fillId="0" borderId="0" xfId="2" applyFont="1" applyAlignment="1">
      <alignment vertical="center"/>
    </xf>
    <xf numFmtId="0" fontId="47" fillId="0" borderId="6" xfId="0" applyFont="1" applyBorder="1" applyAlignment="1">
      <alignment horizontal="center" vertical="center" shrinkToFit="1"/>
    </xf>
    <xf numFmtId="0" fontId="47" fillId="0" borderId="10" xfId="0" applyFont="1" applyBorder="1" applyAlignment="1">
      <alignment horizontal="center" vertical="center"/>
    </xf>
    <xf numFmtId="0" fontId="47" fillId="0" borderId="10" xfId="0" applyFont="1" applyBorder="1" applyAlignment="1">
      <alignment vertical="center"/>
    </xf>
    <xf numFmtId="0" fontId="52" fillId="0" borderId="8" xfId="9" applyNumberFormat="1" applyFont="1" applyFill="1" applyBorder="1" applyAlignment="1" applyProtection="1">
      <alignment horizontal="distributed" vertical="center"/>
      <protection locked="0"/>
    </xf>
    <xf numFmtId="216" fontId="49" fillId="0" borderId="0" xfId="112" applyNumberFormat="1" applyFont="1" applyFill="1" applyBorder="1" applyAlignment="1">
      <alignment horizontal="center" vertical="center" shrinkToFit="1"/>
    </xf>
    <xf numFmtId="205" fontId="50" fillId="0" borderId="41" xfId="112" applyNumberFormat="1" applyFont="1" applyFill="1" applyBorder="1" applyAlignment="1">
      <alignment horizontal="center" vertical="center" shrinkToFit="1"/>
    </xf>
    <xf numFmtId="191" fontId="51" fillId="0" borderId="0" xfId="112" applyNumberFormat="1" applyFont="1" applyFill="1" applyBorder="1" applyAlignment="1">
      <alignment horizontal="center" vertical="center" shrinkToFit="1"/>
    </xf>
    <xf numFmtId="3" fontId="51" fillId="0" borderId="0" xfId="0" applyNumberFormat="1" applyFont="1" applyFill="1" applyBorder="1" applyAlignment="1">
      <alignment horizontal="center" vertical="center" shrinkToFit="1"/>
    </xf>
    <xf numFmtId="0" fontId="47" fillId="0" borderId="0" xfId="0" applyFont="1" applyAlignment="1">
      <alignment vertical="center"/>
    </xf>
    <xf numFmtId="0" fontId="47" fillId="0" borderId="0" xfId="0" applyFont="1" applyAlignment="1">
      <alignment horizontal="right" vertical="center"/>
    </xf>
    <xf numFmtId="0" fontId="47" fillId="0" borderId="17" xfId="0" applyFont="1" applyFill="1" applyBorder="1" applyAlignment="1">
      <alignment horizontal="left" vertical="center"/>
    </xf>
    <xf numFmtId="179" fontId="49" fillId="0" borderId="17" xfId="2" applyFont="1" applyFill="1" applyBorder="1" applyAlignment="1">
      <alignment horizontal="center" vertical="center"/>
    </xf>
    <xf numFmtId="187" fontId="47" fillId="0" borderId="17" xfId="0" applyNumberFormat="1" applyFont="1" applyFill="1" applyBorder="1" applyAlignment="1">
      <alignment vertical="center"/>
    </xf>
    <xf numFmtId="2" fontId="47" fillId="0" borderId="17" xfId="0" applyNumberFormat="1" applyFont="1" applyFill="1" applyBorder="1" applyAlignment="1">
      <alignment vertical="center"/>
    </xf>
    <xf numFmtId="179" fontId="47" fillId="0" borderId="17" xfId="2" applyFont="1" applyFill="1" applyBorder="1" applyAlignment="1">
      <alignment vertical="center"/>
    </xf>
    <xf numFmtId="0" fontId="47" fillId="0" borderId="17" xfId="0" applyFont="1" applyFill="1" applyBorder="1" applyAlignment="1">
      <alignment horizontal="centerContinuous" vertical="center"/>
    </xf>
    <xf numFmtId="179" fontId="50" fillId="0" borderId="0" xfId="2" applyFont="1" applyFill="1" applyBorder="1" applyAlignment="1">
      <alignment horizontal="centerContinuous" vertical="center" shrinkToFit="1"/>
    </xf>
    <xf numFmtId="179" fontId="51" fillId="0" borderId="42" xfId="2" applyFont="1" applyFill="1" applyBorder="1" applyAlignment="1">
      <alignment horizontal="centerContinuous" vertical="center" shrinkToFit="1"/>
    </xf>
    <xf numFmtId="179" fontId="51" fillId="0" borderId="0" xfId="2" applyFont="1" applyFill="1" applyBorder="1" applyAlignment="1">
      <alignment horizontal="centerContinuous" vertical="center" shrinkToFit="1"/>
    </xf>
    <xf numFmtId="179" fontId="51" fillId="0" borderId="38" xfId="2" applyFont="1" applyFill="1" applyBorder="1" applyAlignment="1">
      <alignment horizontal="centerContinuous" vertical="center" shrinkToFit="1"/>
    </xf>
    <xf numFmtId="0" fontId="51" fillId="0" borderId="38" xfId="0" applyFont="1" applyFill="1" applyBorder="1" applyAlignment="1">
      <alignment horizontal="centerContinuous" vertical="center" shrinkToFit="1"/>
    </xf>
    <xf numFmtId="0" fontId="51" fillId="0" borderId="0" xfId="0" applyFont="1" applyFill="1" applyBorder="1" applyAlignment="1">
      <alignment horizontal="centerContinuous" vertical="center" shrinkToFit="1"/>
    </xf>
    <xf numFmtId="179" fontId="51" fillId="0" borderId="43" xfId="2" applyFont="1" applyFill="1" applyBorder="1" applyAlignment="1">
      <alignment horizontal="centerContinuous" vertical="center" shrinkToFit="1"/>
    </xf>
    <xf numFmtId="179" fontId="51" fillId="0" borderId="44" xfId="2" applyFont="1" applyFill="1" applyBorder="1" applyAlignment="1">
      <alignment horizontal="centerContinuous" vertical="center" shrinkToFit="1"/>
    </xf>
    <xf numFmtId="0" fontId="51" fillId="0" borderId="44" xfId="0" applyFont="1" applyFill="1" applyBorder="1" applyAlignment="1">
      <alignment horizontal="centerContinuous" vertical="center" shrinkToFit="1"/>
    </xf>
    <xf numFmtId="179" fontId="51" fillId="0" borderId="45" xfId="2" applyFont="1" applyFill="1" applyBorder="1" applyAlignment="1">
      <alignment horizontal="centerContinuous" vertical="center" shrinkToFit="1"/>
    </xf>
    <xf numFmtId="179" fontId="51" fillId="0" borderId="40" xfId="2" applyFont="1" applyFill="1" applyBorder="1" applyAlignment="1">
      <alignment horizontal="centerContinuous" vertical="center" shrinkToFit="1"/>
    </xf>
    <xf numFmtId="0" fontId="51" fillId="0" borderId="38" xfId="0" applyFont="1" applyFill="1" applyBorder="1" applyAlignment="1">
      <alignment horizontal="centerContinuous" vertical="center"/>
    </xf>
    <xf numFmtId="0" fontId="51" fillId="0" borderId="0" xfId="0" applyFont="1" applyFill="1" applyBorder="1" applyAlignment="1">
      <alignment horizontal="centerContinuous" vertical="center"/>
    </xf>
    <xf numFmtId="179" fontId="51" fillId="0" borderId="40" xfId="2" applyFont="1" applyFill="1" applyBorder="1" applyAlignment="1">
      <alignment horizontal="center" vertical="center" shrinkToFit="1"/>
    </xf>
    <xf numFmtId="179" fontId="51" fillId="0" borderId="0" xfId="2" applyFont="1" applyFill="1" applyBorder="1" applyAlignment="1">
      <alignment horizontal="center" vertical="center" shrinkToFit="1"/>
    </xf>
    <xf numFmtId="179" fontId="51" fillId="0" borderId="43" xfId="2" applyFont="1" applyFill="1" applyBorder="1" applyAlignment="1">
      <alignment horizontal="center" vertical="center" shrinkToFit="1"/>
    </xf>
    <xf numFmtId="179" fontId="51" fillId="0" borderId="42" xfId="2" applyFont="1" applyFill="1" applyBorder="1" applyAlignment="1">
      <alignment horizontal="center" vertical="center" shrinkToFit="1"/>
    </xf>
    <xf numFmtId="0" fontId="47" fillId="0" borderId="0" xfId="0" applyFont="1" applyFill="1" applyBorder="1" applyAlignment="1">
      <alignment horizontal="centerContinuous" vertical="center" shrinkToFit="1"/>
    </xf>
    <xf numFmtId="179" fontId="50" fillId="0" borderId="47" xfId="2" quotePrefix="1" applyFont="1" applyFill="1" applyBorder="1" applyAlignment="1">
      <alignment horizontal="centerContinuous" vertical="center" shrinkToFit="1"/>
    </xf>
    <xf numFmtId="179" fontId="51" fillId="0" borderId="47" xfId="2" quotePrefix="1" applyFont="1" applyFill="1" applyBorder="1" applyAlignment="1">
      <alignment horizontal="centerContinuous" vertical="center" shrinkToFit="1"/>
    </xf>
    <xf numFmtId="179" fontId="51" fillId="0" borderId="48" xfId="2" quotePrefix="1" applyFont="1" applyFill="1" applyBorder="1" applyAlignment="1">
      <alignment horizontal="centerContinuous" vertical="center" shrinkToFit="1"/>
    </xf>
    <xf numFmtId="179" fontId="51" fillId="0" borderId="49" xfId="2" quotePrefix="1" applyFont="1" applyFill="1" applyBorder="1" applyAlignment="1">
      <alignment horizontal="centerContinuous" vertical="center" shrinkToFit="1"/>
    </xf>
    <xf numFmtId="0" fontId="51" fillId="0" borderId="48" xfId="0" quotePrefix="1" applyFont="1" applyFill="1" applyBorder="1" applyAlignment="1">
      <alignment horizontal="centerContinuous" vertical="center" shrinkToFit="1"/>
    </xf>
    <xf numFmtId="0" fontId="51" fillId="0" borderId="46" xfId="0" applyFont="1" applyFill="1" applyBorder="1" applyAlignment="1">
      <alignment horizontal="centerContinuous" vertical="center" shrinkToFit="1"/>
    </xf>
    <xf numFmtId="179" fontId="50" fillId="0" borderId="49" xfId="2" quotePrefix="1" applyFont="1" applyFill="1" applyBorder="1" applyAlignment="1">
      <alignment horizontal="centerContinuous" vertical="center" shrinkToFit="1"/>
    </xf>
    <xf numFmtId="179" fontId="51" fillId="0" borderId="46" xfId="2" quotePrefix="1" applyFont="1" applyFill="1" applyBorder="1" applyAlignment="1">
      <alignment horizontal="centerContinuous" vertical="center" shrinkToFit="1"/>
    </xf>
    <xf numFmtId="0" fontId="51" fillId="0" borderId="48" xfId="0" applyNumberFormat="1" applyFont="1" applyBorder="1" applyAlignment="1">
      <alignment horizontal="right" vertical="center" shrinkToFit="1"/>
    </xf>
    <xf numFmtId="179" fontId="50" fillId="0" borderId="47" xfId="2" applyFont="1" applyFill="1" applyBorder="1" applyAlignment="1">
      <alignment horizontal="centerContinuous" vertical="center" shrinkToFit="1"/>
    </xf>
    <xf numFmtId="179" fontId="51" fillId="0" borderId="47" xfId="2" applyFont="1" applyFill="1" applyBorder="1" applyAlignment="1">
      <alignment horizontal="centerContinuous" vertical="center" shrinkToFit="1"/>
    </xf>
    <xf numFmtId="179" fontId="51" fillId="0" borderId="49" xfId="2" applyFont="1" applyFill="1" applyBorder="1" applyAlignment="1">
      <alignment horizontal="centerContinuous" vertical="center" shrinkToFit="1"/>
    </xf>
    <xf numFmtId="179" fontId="51" fillId="0" borderId="46" xfId="2" applyFont="1" applyFill="1" applyBorder="1" applyAlignment="1">
      <alignment horizontal="centerContinuous" vertical="center" shrinkToFit="1"/>
    </xf>
    <xf numFmtId="0" fontId="51" fillId="0" borderId="48" xfId="0" quotePrefix="1" applyFont="1" applyFill="1" applyBorder="1" applyAlignment="1">
      <alignment horizontal="centerContinuous" vertical="center"/>
    </xf>
    <xf numFmtId="0" fontId="51" fillId="0" borderId="46" xfId="0" applyFont="1" applyFill="1" applyBorder="1" applyAlignment="1">
      <alignment horizontal="centerContinuous" vertical="center"/>
    </xf>
    <xf numFmtId="179" fontId="51" fillId="0" borderId="48" xfId="2" applyFont="1" applyFill="1" applyBorder="1" applyAlignment="1">
      <alignment horizontal="centerContinuous" vertical="center" shrinkToFit="1"/>
    </xf>
    <xf numFmtId="179" fontId="51" fillId="0" borderId="47" xfId="2" applyFont="1" applyFill="1" applyBorder="1" applyAlignment="1">
      <alignment horizontal="center" vertical="center" shrinkToFit="1"/>
    </xf>
    <xf numFmtId="0" fontId="56" fillId="0" borderId="0" xfId="0" applyFont="1" applyFill="1" applyAlignment="1">
      <alignment vertical="center"/>
    </xf>
    <xf numFmtId="0" fontId="50" fillId="0" borderId="50" xfId="0" applyFont="1" applyFill="1" applyBorder="1" applyAlignment="1">
      <alignment horizontal="center" vertical="center"/>
    </xf>
    <xf numFmtId="179" fontId="50" fillId="0" borderId="0" xfId="2" applyFont="1" applyFill="1" applyAlignment="1" applyProtection="1">
      <alignment horizontal="center" vertical="center" shrinkToFit="1"/>
      <protection locked="0"/>
    </xf>
    <xf numFmtId="179" fontId="50" fillId="0" borderId="0" xfId="2" applyFont="1" applyFill="1" applyAlignment="1">
      <alignment horizontal="center" vertical="center" shrinkToFit="1"/>
    </xf>
    <xf numFmtId="0" fontId="56" fillId="0" borderId="38" xfId="0" applyFont="1" applyFill="1" applyBorder="1" applyAlignment="1">
      <alignment vertical="center"/>
    </xf>
    <xf numFmtId="0" fontId="50" fillId="0" borderId="48" xfId="0" quotePrefix="1" applyFont="1" applyFill="1" applyBorder="1" applyAlignment="1">
      <alignment horizontal="center" vertical="center"/>
    </xf>
    <xf numFmtId="179" fontId="50" fillId="0" borderId="51" xfId="2" applyFont="1" applyFill="1" applyBorder="1" applyAlignment="1">
      <alignment horizontal="center" vertical="center" shrinkToFit="1"/>
    </xf>
    <xf numFmtId="179" fontId="50" fillId="0" borderId="52" xfId="2" applyFont="1" applyFill="1" applyBorder="1" applyAlignment="1">
      <alignment horizontal="center" vertical="center" shrinkToFit="1"/>
    </xf>
    <xf numFmtId="179" fontId="50" fillId="0" borderId="41" xfId="2" applyFont="1" applyFill="1" applyBorder="1" applyAlignment="1">
      <alignment horizontal="center" vertical="center" shrinkToFit="1"/>
    </xf>
    <xf numFmtId="41" fontId="57" fillId="0" borderId="0" xfId="0" applyNumberFormat="1" applyFont="1" applyFill="1" applyBorder="1" applyAlignment="1">
      <alignment vertical="center"/>
    </xf>
    <xf numFmtId="0" fontId="50" fillId="0" borderId="40" xfId="0" applyFont="1" applyFill="1" applyBorder="1" applyAlignment="1">
      <alignment horizontal="center" vertical="center"/>
    </xf>
    <xf numFmtId="0" fontId="50" fillId="0" borderId="42" xfId="0" applyFont="1" applyFill="1" applyBorder="1" applyAlignment="1">
      <alignment horizontal="center" vertical="center"/>
    </xf>
    <xf numFmtId="179" fontId="50" fillId="0" borderId="38" xfId="2" applyFont="1" applyFill="1" applyBorder="1" applyAlignment="1">
      <alignment horizontal="center" vertical="center" shrinkToFit="1"/>
    </xf>
    <xf numFmtId="179" fontId="50" fillId="0" borderId="0" xfId="2" applyFont="1" applyFill="1" applyBorder="1" applyAlignment="1">
      <alignment horizontal="center" vertical="center" shrinkToFit="1"/>
    </xf>
    <xf numFmtId="0" fontId="56" fillId="0" borderId="46" xfId="0" applyFont="1" applyFill="1" applyBorder="1" applyAlignment="1">
      <alignment vertical="center"/>
    </xf>
    <xf numFmtId="0" fontId="56" fillId="0" borderId="48" xfId="0" applyFont="1" applyFill="1" applyBorder="1" applyAlignment="1">
      <alignment vertical="center"/>
    </xf>
    <xf numFmtId="0" fontId="51" fillId="0" borderId="50" xfId="0" applyFont="1" applyFill="1" applyBorder="1" applyAlignment="1">
      <alignment horizontal="center" vertical="center"/>
    </xf>
    <xf numFmtId="179" fontId="51" fillId="0" borderId="0" xfId="2" applyFont="1" applyFill="1" applyBorder="1" applyAlignment="1" applyProtection="1">
      <alignment horizontal="center" vertical="center" shrinkToFit="1"/>
      <protection locked="0"/>
    </xf>
    <xf numFmtId="0" fontId="51" fillId="0" borderId="48" xfId="0" quotePrefix="1" applyFont="1" applyFill="1" applyBorder="1" applyAlignment="1">
      <alignment horizontal="center" vertical="center"/>
    </xf>
    <xf numFmtId="0" fontId="56" fillId="0" borderId="53" xfId="0" applyFont="1" applyFill="1" applyBorder="1" applyAlignment="1">
      <alignment vertical="center"/>
    </xf>
    <xf numFmtId="179" fontId="51" fillId="0" borderId="0" xfId="2" applyFont="1" applyFill="1" applyBorder="1" applyAlignment="1">
      <alignment horizontal="center" vertical="center"/>
    </xf>
    <xf numFmtId="0" fontId="51" fillId="0" borderId="40" xfId="0" quotePrefix="1" applyFont="1" applyFill="1" applyBorder="1" applyAlignment="1">
      <alignment horizontal="center" vertical="center"/>
    </xf>
    <xf numFmtId="179" fontId="51" fillId="0" borderId="40" xfId="2" applyFont="1" applyFill="1" applyBorder="1" applyAlignment="1" applyProtection="1">
      <alignment horizontal="center" vertical="center" shrinkToFit="1"/>
      <protection locked="0"/>
    </xf>
    <xf numFmtId="0" fontId="51" fillId="0" borderId="38" xfId="0" quotePrefix="1" applyFont="1" applyFill="1" applyBorder="1" applyAlignment="1">
      <alignment horizontal="center" vertical="center"/>
    </xf>
    <xf numFmtId="0" fontId="51" fillId="0" borderId="42" xfId="0" quotePrefix="1" applyFont="1" applyFill="1" applyBorder="1" applyAlignment="1">
      <alignment horizontal="center" vertical="center"/>
    </xf>
    <xf numFmtId="179" fontId="58" fillId="0" borderId="0" xfId="2" applyFont="1" applyFill="1" applyBorder="1" applyAlignment="1">
      <alignment horizontal="center" vertical="center"/>
    </xf>
    <xf numFmtId="179" fontId="51" fillId="0" borderId="40" xfId="2" applyFont="1" applyFill="1" applyBorder="1" applyAlignment="1">
      <alignment horizontal="center" vertical="center"/>
    </xf>
    <xf numFmtId="0" fontId="56" fillId="0" borderId="49" xfId="0" applyFont="1" applyFill="1" applyBorder="1" applyAlignment="1">
      <alignment vertical="center"/>
    </xf>
    <xf numFmtId="0" fontId="56" fillId="0" borderId="42" xfId="0" applyFont="1" applyFill="1" applyBorder="1" applyAlignment="1">
      <alignment vertical="center"/>
    </xf>
    <xf numFmtId="179" fontId="51" fillId="0" borderId="0" xfId="2" quotePrefix="1" applyFont="1" applyFill="1" applyBorder="1" applyAlignment="1">
      <alignment horizontal="center" vertical="center" shrinkToFit="1"/>
    </xf>
    <xf numFmtId="0" fontId="56" fillId="0" borderId="37" xfId="0" applyFont="1" applyFill="1" applyBorder="1" applyAlignment="1">
      <alignment vertical="center"/>
    </xf>
    <xf numFmtId="0" fontId="51" fillId="0" borderId="54" xfId="0" applyFont="1" applyFill="1" applyBorder="1" applyAlignment="1">
      <alignment horizontal="center" vertical="center"/>
    </xf>
    <xf numFmtId="179" fontId="50" fillId="0" borderId="39" xfId="2" applyFont="1" applyFill="1" applyBorder="1" applyAlignment="1" applyProtection="1">
      <alignment horizontal="center" vertical="center" shrinkToFit="1"/>
      <protection locked="0"/>
    </xf>
    <xf numFmtId="179" fontId="51" fillId="0" borderId="37" xfId="2" applyFont="1" applyFill="1" applyBorder="1" applyAlignment="1">
      <alignment horizontal="center" vertical="center" shrinkToFit="1"/>
    </xf>
    <xf numFmtId="0" fontId="56" fillId="0" borderId="39" xfId="0" applyFont="1" applyFill="1" applyBorder="1" applyAlignment="1">
      <alignment vertical="center"/>
    </xf>
    <xf numFmtId="0" fontId="51" fillId="0" borderId="39" xfId="0" quotePrefix="1" applyFont="1" applyFill="1" applyBorder="1" applyAlignment="1">
      <alignment horizontal="center" vertical="center"/>
    </xf>
    <xf numFmtId="179" fontId="50" fillId="0" borderId="37" xfId="2" applyFont="1" applyFill="1" applyBorder="1" applyAlignment="1">
      <alignment horizontal="center" vertical="center" shrinkToFit="1"/>
    </xf>
    <xf numFmtId="0" fontId="56" fillId="0" borderId="55" xfId="0" applyFont="1" applyFill="1" applyBorder="1" applyAlignment="1">
      <alignment vertical="center"/>
    </xf>
    <xf numFmtId="179" fontId="50" fillId="0" borderId="39" xfId="2" applyFont="1" applyFill="1" applyBorder="1" applyAlignment="1">
      <alignment horizontal="center" vertical="center" shrinkToFit="1"/>
    </xf>
    <xf numFmtId="179" fontId="51" fillId="0" borderId="37" xfId="2" applyFont="1" applyFill="1" applyBorder="1" applyAlignment="1">
      <alignment horizontal="center" vertical="center"/>
    </xf>
    <xf numFmtId="179" fontId="58" fillId="0" borderId="37" xfId="2" applyFont="1" applyFill="1" applyBorder="1" applyAlignment="1">
      <alignment horizontal="center" vertical="center"/>
    </xf>
    <xf numFmtId="179" fontId="51" fillId="0" borderId="56" xfId="2" applyFont="1" applyFill="1" applyBorder="1" applyAlignment="1">
      <alignment horizontal="center" vertical="center"/>
    </xf>
    <xf numFmtId="0" fontId="51" fillId="0" borderId="0" xfId="0" applyFont="1" applyFill="1" applyAlignment="1">
      <alignment horizontal="left" vertical="center"/>
    </xf>
    <xf numFmtId="0" fontId="51" fillId="0" borderId="0" xfId="0" quotePrefix="1" applyFont="1" applyFill="1" applyAlignment="1">
      <alignment horizontal="left" vertical="center"/>
    </xf>
    <xf numFmtId="179" fontId="51" fillId="0" borderId="0" xfId="2" applyFont="1" applyFill="1" applyAlignment="1">
      <alignment horizontal="center" vertical="center"/>
    </xf>
    <xf numFmtId="2" fontId="51" fillId="0" borderId="0" xfId="0" applyNumberFormat="1" applyFont="1" applyFill="1" applyAlignment="1">
      <alignment vertical="center"/>
    </xf>
    <xf numFmtId="179" fontId="51" fillId="0" borderId="0" xfId="2" applyFont="1" applyFill="1" applyAlignment="1">
      <alignment vertical="center"/>
    </xf>
    <xf numFmtId="187" fontId="51" fillId="0" borderId="0" xfId="0" applyNumberFormat="1" applyFont="1" applyFill="1" applyAlignment="1">
      <alignment vertical="center"/>
    </xf>
    <xf numFmtId="0" fontId="51" fillId="0" borderId="0" xfId="0" applyFont="1" applyFill="1" applyAlignment="1">
      <alignment vertical="center"/>
    </xf>
    <xf numFmtId="1" fontId="51" fillId="0" borderId="0" xfId="7" applyNumberFormat="1" applyFont="1" applyFill="1" applyBorder="1" applyAlignment="1">
      <alignment horizontal="right" vertical="center"/>
    </xf>
    <xf numFmtId="0" fontId="51" fillId="0" borderId="37" xfId="0" applyFont="1" applyFill="1" applyBorder="1" applyAlignment="1">
      <alignment horizontal="left" vertical="center"/>
    </xf>
    <xf numFmtId="0" fontId="51" fillId="0" borderId="37" xfId="0" applyFont="1" applyFill="1" applyBorder="1" applyAlignment="1">
      <alignment vertical="center"/>
    </xf>
    <xf numFmtId="2" fontId="51" fillId="0" borderId="37" xfId="0" applyNumberFormat="1" applyFont="1" applyFill="1" applyBorder="1" applyAlignment="1">
      <alignment vertical="center"/>
    </xf>
    <xf numFmtId="179" fontId="51" fillId="0" borderId="37" xfId="2" applyFont="1" applyFill="1" applyBorder="1" applyAlignment="1">
      <alignment vertical="center"/>
    </xf>
    <xf numFmtId="187" fontId="51" fillId="0" borderId="37" xfId="0" applyNumberFormat="1" applyFont="1" applyFill="1" applyBorder="1" applyAlignment="1">
      <alignment vertical="center"/>
    </xf>
    <xf numFmtId="0" fontId="51" fillId="0" borderId="37" xfId="0" applyFont="1" applyFill="1" applyBorder="1" applyAlignment="1">
      <alignment horizontal="right" vertical="center"/>
    </xf>
    <xf numFmtId="0" fontId="51" fillId="0" borderId="37" xfId="0" applyFont="1" applyFill="1" applyBorder="1" applyAlignment="1">
      <alignment horizontal="centerContinuous" vertical="center"/>
    </xf>
    <xf numFmtId="179" fontId="51" fillId="0" borderId="57" xfId="2" applyFont="1" applyFill="1" applyBorder="1" applyAlignment="1">
      <alignment horizontal="centerContinuous" vertical="center" shrinkToFit="1"/>
    </xf>
    <xf numFmtId="0" fontId="51" fillId="0" borderId="49" xfId="0" applyFont="1" applyFill="1" applyBorder="1" applyAlignment="1">
      <alignment horizontal="center" vertical="center"/>
    </xf>
    <xf numFmtId="179" fontId="51" fillId="0" borderId="0" xfId="2" applyFont="1" applyFill="1" applyAlignment="1">
      <alignment horizontal="center" vertical="center" shrinkToFit="1"/>
    </xf>
    <xf numFmtId="0" fontId="51" fillId="0" borderId="0" xfId="0" quotePrefix="1" applyFont="1" applyFill="1" applyBorder="1" applyAlignment="1">
      <alignment horizontal="center" vertical="center"/>
    </xf>
    <xf numFmtId="0" fontId="51" fillId="0" borderId="40" xfId="0" applyFont="1" applyFill="1" applyBorder="1" applyAlignment="1">
      <alignment horizontal="center" vertical="center"/>
    </xf>
    <xf numFmtId="0" fontId="51" fillId="0" borderId="38" xfId="0" applyFont="1" applyFill="1" applyBorder="1" applyAlignment="1">
      <alignment horizontal="center" vertical="center"/>
    </xf>
    <xf numFmtId="0" fontId="51" fillId="0" borderId="39" xfId="0" applyFont="1" applyFill="1" applyBorder="1" applyAlignment="1">
      <alignment horizontal="center" vertical="center"/>
    </xf>
    <xf numFmtId="179" fontId="51" fillId="0" borderId="56" xfId="2" applyFont="1" applyFill="1" applyBorder="1" applyAlignment="1">
      <alignment horizontal="center" vertical="center" shrinkToFit="1"/>
    </xf>
    <xf numFmtId="179" fontId="50" fillId="0" borderId="58" xfId="2" applyFont="1" applyFill="1" applyBorder="1" applyAlignment="1">
      <alignment horizontal="center" vertical="center" shrinkToFit="1"/>
    </xf>
    <xf numFmtId="179" fontId="47" fillId="0" borderId="0" xfId="2" applyFont="1" applyFill="1" applyAlignment="1">
      <alignment horizontal="center" vertical="center"/>
    </xf>
    <xf numFmtId="2" fontId="47" fillId="0" borderId="0" xfId="0" applyNumberFormat="1" applyFont="1" applyFill="1" applyAlignment="1">
      <alignment vertical="center"/>
    </xf>
    <xf numFmtId="187" fontId="47" fillId="0" borderId="0" xfId="0" applyNumberFormat="1" applyFont="1" applyFill="1" applyAlignment="1">
      <alignment vertical="center"/>
    </xf>
    <xf numFmtId="179" fontId="49" fillId="0" borderId="0" xfId="2" applyFont="1" applyFill="1" applyAlignment="1">
      <alignment horizontal="center" vertical="center"/>
    </xf>
    <xf numFmtId="0" fontId="47" fillId="0" borderId="5" xfId="0" applyFont="1" applyFill="1" applyBorder="1" applyAlignment="1">
      <alignment horizontal="centerContinuous" vertical="center"/>
    </xf>
    <xf numFmtId="0" fontId="47" fillId="0" borderId="6" xfId="0" applyFont="1" applyFill="1" applyBorder="1" applyAlignment="1">
      <alignment horizontal="centerContinuous" vertical="center"/>
    </xf>
    <xf numFmtId="0" fontId="47" fillId="0" borderId="2" xfId="0" applyFont="1" applyFill="1" applyBorder="1" applyAlignment="1">
      <alignment horizontal="centerContinuous" vertical="center"/>
    </xf>
    <xf numFmtId="0" fontId="47" fillId="0" borderId="0" xfId="0" applyFont="1" applyFill="1" applyBorder="1" applyAlignment="1">
      <alignment horizontal="centerContinuous" vertical="center"/>
    </xf>
    <xf numFmtId="0" fontId="47" fillId="0" borderId="14" xfId="0" applyFont="1" applyFill="1" applyBorder="1" applyAlignment="1">
      <alignment horizontal="centerContinuous" vertical="center"/>
    </xf>
    <xf numFmtId="0" fontId="47" fillId="0" borderId="12" xfId="0" applyFont="1" applyFill="1" applyBorder="1" applyAlignment="1">
      <alignment horizontal="centerContinuous" vertical="center"/>
    </xf>
    <xf numFmtId="179" fontId="47" fillId="0" borderId="14" xfId="2" applyFont="1" applyFill="1" applyBorder="1" applyAlignment="1">
      <alignment horizontal="center" vertical="center"/>
    </xf>
    <xf numFmtId="0" fontId="47" fillId="0" borderId="3" xfId="0" applyFont="1" applyFill="1" applyBorder="1" applyAlignment="1">
      <alignment horizontal="centerContinuous" vertical="center"/>
    </xf>
    <xf numFmtId="0" fontId="47" fillId="0" borderId="14" xfId="0" applyFont="1" applyFill="1" applyBorder="1" applyAlignment="1">
      <alignment horizontal="center" vertical="center"/>
    </xf>
    <xf numFmtId="179" fontId="47" fillId="0" borderId="3" xfId="2" applyFont="1" applyFill="1" applyBorder="1" applyAlignment="1">
      <alignment horizontal="center" vertical="center"/>
    </xf>
    <xf numFmtId="0" fontId="47" fillId="0" borderId="16" xfId="0" applyFont="1" applyFill="1" applyBorder="1" applyAlignment="1">
      <alignment horizontal="center" vertical="center"/>
    </xf>
    <xf numFmtId="0" fontId="47" fillId="0" borderId="10" xfId="0" applyFont="1" applyFill="1" applyBorder="1" applyAlignment="1">
      <alignment horizontal="centerContinuous" vertical="center"/>
    </xf>
    <xf numFmtId="0" fontId="49" fillId="0" borderId="5" xfId="0" applyFont="1" applyFill="1" applyBorder="1" applyAlignment="1">
      <alignment horizontal="center" vertical="center"/>
    </xf>
    <xf numFmtId="183" fontId="49" fillId="0" borderId="0" xfId="0" applyNumberFormat="1" applyFont="1" applyFill="1" applyBorder="1" applyAlignment="1">
      <alignment horizontal="center" vertical="center" shrinkToFit="1"/>
    </xf>
    <xf numFmtId="192" fontId="49" fillId="0" borderId="0" xfId="0" applyNumberFormat="1" applyFont="1" applyFill="1" applyBorder="1" applyAlignment="1">
      <alignment horizontal="center" vertical="center" shrinkToFit="1"/>
    </xf>
    <xf numFmtId="0" fontId="49" fillId="0" borderId="6" xfId="0" applyFont="1" applyFill="1" applyBorder="1" applyAlignment="1">
      <alignment horizontal="center" vertical="center"/>
    </xf>
    <xf numFmtId="0" fontId="47" fillId="0" borderId="5" xfId="0" quotePrefix="1" applyFont="1" applyFill="1" applyBorder="1" applyAlignment="1">
      <alignment horizontal="center" vertical="center"/>
    </xf>
    <xf numFmtId="183" fontId="47" fillId="0" borderId="0" xfId="0" applyNumberFormat="1" applyFont="1" applyFill="1" applyBorder="1" applyAlignment="1">
      <alignment horizontal="center" vertical="center" shrinkToFit="1"/>
    </xf>
    <xf numFmtId="0" fontId="47" fillId="0" borderId="6" xfId="0" applyFont="1" applyFill="1" applyBorder="1" applyAlignment="1">
      <alignment horizontal="right" vertical="center"/>
    </xf>
    <xf numFmtId="0" fontId="47" fillId="0" borderId="19" xfId="0" applyFont="1" applyFill="1" applyBorder="1" applyAlignment="1">
      <alignment horizontal="center" vertical="center"/>
    </xf>
    <xf numFmtId="184" fontId="47" fillId="0" borderId="20" xfId="0" applyNumberFormat="1" applyFont="1" applyFill="1" applyBorder="1" applyAlignment="1">
      <alignment vertical="center"/>
    </xf>
    <xf numFmtId="184" fontId="47" fillId="0" borderId="17" xfId="0" applyNumberFormat="1" applyFont="1" applyFill="1" applyBorder="1" applyAlignment="1">
      <alignment vertical="center"/>
    </xf>
    <xf numFmtId="183" fontId="49" fillId="0" borderId="17" xfId="2" applyNumberFormat="1" applyFont="1" applyFill="1" applyBorder="1" applyAlignment="1">
      <alignment horizontal="right" vertical="center"/>
    </xf>
    <xf numFmtId="179" fontId="49" fillId="0" borderId="17" xfId="2" applyFont="1" applyFill="1" applyBorder="1" applyAlignment="1">
      <alignment horizontal="right" vertical="center"/>
    </xf>
    <xf numFmtId="183" fontId="49" fillId="0" borderId="17" xfId="2" applyNumberFormat="1" applyFont="1" applyFill="1" applyBorder="1" applyAlignment="1">
      <alignment vertical="center"/>
    </xf>
    <xf numFmtId="186" fontId="49" fillId="0" borderId="17" xfId="2" applyNumberFormat="1" applyFont="1" applyFill="1" applyBorder="1" applyAlignment="1">
      <alignment horizontal="right" vertical="center"/>
    </xf>
    <xf numFmtId="3" fontId="49" fillId="0" borderId="17" xfId="0" applyNumberFormat="1" applyFont="1" applyFill="1" applyBorder="1" applyAlignment="1">
      <alignment horizontal="right" vertical="center"/>
    </xf>
    <xf numFmtId="0" fontId="47" fillId="0" borderId="20" xfId="0" applyFont="1" applyFill="1" applyBorder="1" applyAlignment="1">
      <alignment horizontal="center" vertical="center"/>
    </xf>
    <xf numFmtId="0" fontId="47" fillId="0" borderId="0" xfId="0" quotePrefix="1" applyFont="1" applyFill="1" applyAlignment="1">
      <alignment horizontal="left" vertical="center"/>
    </xf>
    <xf numFmtId="0" fontId="47" fillId="0" borderId="0" xfId="0" applyFont="1" applyFill="1" applyBorder="1" applyAlignment="1">
      <alignment horizontal="left" vertical="center"/>
    </xf>
    <xf numFmtId="1" fontId="47" fillId="0" borderId="0" xfId="7" applyNumberFormat="1" applyFont="1" applyFill="1" applyBorder="1" applyAlignment="1">
      <alignment horizontal="right" vertical="center"/>
    </xf>
    <xf numFmtId="0" fontId="60" fillId="0" borderId="0" xfId="0" applyFont="1" applyFill="1" applyBorder="1" applyAlignment="1">
      <alignment vertical="center"/>
    </xf>
    <xf numFmtId="185" fontId="49" fillId="0" borderId="23" xfId="0" applyNumberFormat="1" applyFont="1" applyFill="1" applyBorder="1" applyAlignment="1" applyProtection="1">
      <alignment horizontal="center" vertical="center" shrinkToFit="1"/>
      <protection locked="0"/>
    </xf>
    <xf numFmtId="209" fontId="49" fillId="0" borderId="0" xfId="0" applyNumberFormat="1" applyFont="1" applyFill="1" applyBorder="1" applyAlignment="1">
      <alignment horizontal="center" vertical="center" shrinkToFit="1"/>
    </xf>
    <xf numFmtId="3" fontId="47" fillId="0" borderId="0" xfId="0" applyNumberFormat="1" applyFont="1" applyFill="1" applyBorder="1" applyAlignment="1">
      <alignment horizontal="center" vertical="center" shrinkToFit="1"/>
    </xf>
    <xf numFmtId="209" fontId="47" fillId="0" borderId="0" xfId="0" applyNumberFormat="1" applyFont="1" applyFill="1" applyBorder="1" applyAlignment="1">
      <alignment horizontal="center" vertical="center" shrinkToFit="1"/>
    </xf>
    <xf numFmtId="187" fontId="47" fillId="0" borderId="0" xfId="0" applyNumberFormat="1" applyFont="1" applyFill="1" applyBorder="1" applyAlignment="1">
      <alignment vertical="center"/>
    </xf>
    <xf numFmtId="0" fontId="53" fillId="0" borderId="17" xfId="0" applyFont="1" applyFill="1" applyBorder="1" applyAlignment="1">
      <alignment vertical="center"/>
    </xf>
    <xf numFmtId="0" fontId="53" fillId="0" borderId="0" xfId="0" applyFont="1" applyFill="1" applyBorder="1" applyAlignment="1">
      <alignment vertical="center"/>
    </xf>
    <xf numFmtId="179" fontId="47" fillId="0" borderId="0" xfId="2" applyFont="1" applyFill="1" applyBorder="1" applyAlignment="1">
      <alignment horizontal="centerContinuous" vertical="center"/>
    </xf>
    <xf numFmtId="179" fontId="47" fillId="0" borderId="11" xfId="2" applyFont="1" applyFill="1" applyBorder="1" applyAlignment="1">
      <alignment horizontal="centerContinuous" vertical="center"/>
    </xf>
    <xf numFmtId="179" fontId="47" fillId="0" borderId="6" xfId="2" applyFont="1" applyFill="1" applyBorder="1" applyAlignment="1">
      <alignment horizontal="centerContinuous" vertical="center"/>
    </xf>
    <xf numFmtId="179" fontId="47" fillId="0" borderId="5" xfId="2" applyFont="1" applyFill="1" applyBorder="1" applyAlignment="1">
      <alignment horizontal="centerContinuous" vertical="center"/>
    </xf>
    <xf numFmtId="179" fontId="47" fillId="0" borderId="13" xfId="2" applyFont="1" applyFill="1" applyBorder="1" applyAlignment="1">
      <alignment horizontal="centerContinuous" vertical="center"/>
    </xf>
    <xf numFmtId="179" fontId="47" fillId="0" borderId="12" xfId="2" applyFont="1" applyFill="1" applyBorder="1" applyAlignment="1">
      <alignment horizontal="center" vertical="center"/>
    </xf>
    <xf numFmtId="179" fontId="47" fillId="0" borderId="16" xfId="2" applyFont="1" applyFill="1" applyBorder="1" applyAlignment="1">
      <alignment horizontal="center" vertical="center"/>
    </xf>
    <xf numFmtId="179" fontId="47" fillId="0" borderId="11" xfId="2" applyFont="1" applyFill="1" applyBorder="1" applyAlignment="1">
      <alignment horizontal="center" vertical="center"/>
    </xf>
    <xf numFmtId="179" fontId="47" fillId="0" borderId="12" xfId="2" applyFont="1" applyFill="1" applyBorder="1" applyAlignment="1">
      <alignment horizontal="centerContinuous" vertical="center"/>
    </xf>
    <xf numFmtId="184" fontId="47" fillId="0" borderId="0" xfId="2" quotePrefix="1" applyNumberFormat="1" applyFont="1" applyFill="1" applyBorder="1" applyAlignment="1" applyProtection="1">
      <alignment horizontal="center" vertical="center" shrinkToFit="1"/>
      <protection locked="0"/>
    </xf>
    <xf numFmtId="184" fontId="47" fillId="0" borderId="0" xfId="2" applyNumberFormat="1" applyFont="1" applyFill="1" applyBorder="1" applyAlignment="1" applyProtection="1">
      <alignment horizontal="center" vertical="center" shrinkToFit="1"/>
      <protection locked="0"/>
    </xf>
    <xf numFmtId="0" fontId="47" fillId="0" borderId="6" xfId="2" quotePrefix="1" applyNumberFormat="1" applyFont="1" applyFill="1" applyBorder="1" applyAlignment="1">
      <alignment horizontal="center" vertical="center"/>
    </xf>
    <xf numFmtId="0" fontId="49" fillId="0" borderId="5" xfId="0" quotePrefix="1" applyFont="1" applyFill="1" applyBorder="1" applyAlignment="1">
      <alignment horizontal="center" vertical="center"/>
    </xf>
    <xf numFmtId="184" fontId="49" fillId="0" borderId="0" xfId="2" quotePrefix="1" applyNumberFormat="1" applyFont="1" applyFill="1" applyBorder="1" applyAlignment="1" applyProtection="1">
      <alignment horizontal="center" vertical="center" shrinkToFit="1"/>
      <protection locked="0"/>
    </xf>
    <xf numFmtId="0" fontId="49" fillId="0" borderId="6" xfId="2" quotePrefix="1" applyNumberFormat="1" applyFont="1" applyFill="1" applyBorder="1" applyAlignment="1">
      <alignment horizontal="center" vertical="center"/>
    </xf>
    <xf numFmtId="0" fontId="52" fillId="0" borderId="0" xfId="0" applyFont="1" applyFill="1" applyBorder="1" applyAlignment="1">
      <alignment vertical="center"/>
    </xf>
    <xf numFmtId="0" fontId="47" fillId="0" borderId="5" xfId="2" applyNumberFormat="1" applyFont="1" applyFill="1" applyBorder="1" applyAlignment="1">
      <alignment horizontal="distributed" vertical="center"/>
    </xf>
    <xf numFmtId="184" fontId="47" fillId="0" borderId="6" xfId="2" quotePrefix="1" applyNumberFormat="1" applyFont="1" applyFill="1" applyBorder="1" applyAlignment="1" applyProtection="1">
      <alignment horizontal="center" vertical="center" shrinkToFit="1"/>
      <protection locked="0"/>
    </xf>
    <xf numFmtId="184" fontId="51" fillId="0" borderId="0" xfId="2" quotePrefix="1" applyNumberFormat="1" applyFont="1" applyFill="1" applyBorder="1" applyAlignment="1" applyProtection="1">
      <alignment horizontal="center" vertical="center" shrinkToFit="1"/>
      <protection locked="0"/>
    </xf>
    <xf numFmtId="184" fontId="51" fillId="0" borderId="40" xfId="2" quotePrefix="1" applyNumberFormat="1" applyFont="1" applyFill="1" applyBorder="1" applyAlignment="1" applyProtection="1">
      <alignment horizontal="center" vertical="center" shrinkToFit="1"/>
      <protection locked="0"/>
    </xf>
    <xf numFmtId="187" fontId="47" fillId="0" borderId="6" xfId="0" applyNumberFormat="1" applyFont="1" applyFill="1" applyBorder="1" applyAlignment="1">
      <alignment horizontal="center" vertical="center"/>
    </xf>
    <xf numFmtId="0" fontId="47" fillId="0" borderId="19" xfId="2" applyNumberFormat="1" applyFont="1" applyFill="1" applyBorder="1" applyAlignment="1">
      <alignment horizontal="distributed" vertical="center"/>
    </xf>
    <xf numFmtId="184" fontId="47" fillId="0" borderId="20" xfId="2" quotePrefix="1" applyNumberFormat="1" applyFont="1" applyFill="1" applyBorder="1" applyAlignment="1" applyProtection="1">
      <alignment horizontal="center" vertical="center" shrinkToFit="1"/>
      <protection locked="0"/>
    </xf>
    <xf numFmtId="184" fontId="51" fillId="0" borderId="37" xfId="2" quotePrefix="1" applyNumberFormat="1" applyFont="1" applyFill="1" applyBorder="1" applyAlignment="1" applyProtection="1">
      <alignment horizontal="center" vertical="center" shrinkToFit="1"/>
      <protection locked="0"/>
    </xf>
    <xf numFmtId="184" fontId="47" fillId="0" borderId="17" xfId="2" quotePrefix="1" applyNumberFormat="1" applyFont="1" applyFill="1" applyBorder="1" applyAlignment="1" applyProtection="1">
      <alignment horizontal="center" vertical="center" shrinkToFit="1"/>
      <protection locked="0"/>
    </xf>
    <xf numFmtId="184" fontId="51" fillId="0" borderId="56" xfId="2" quotePrefix="1" applyNumberFormat="1" applyFont="1" applyFill="1" applyBorder="1" applyAlignment="1" applyProtection="1">
      <alignment horizontal="center" vertical="center" shrinkToFit="1"/>
      <protection locked="0"/>
    </xf>
    <xf numFmtId="187" fontId="47" fillId="0" borderId="20" xfId="0" applyNumberFormat="1" applyFont="1" applyFill="1" applyBorder="1" applyAlignment="1">
      <alignment horizontal="center" vertical="center"/>
    </xf>
    <xf numFmtId="3" fontId="47" fillId="0" borderId="0" xfId="2" applyNumberFormat="1" applyFont="1" applyFill="1" applyBorder="1" applyAlignment="1">
      <alignment vertical="center"/>
    </xf>
    <xf numFmtId="3" fontId="47" fillId="0" borderId="0" xfId="2" applyNumberFormat="1" applyFont="1" applyFill="1" applyBorder="1" applyAlignment="1">
      <alignment horizontal="right" vertical="center"/>
    </xf>
    <xf numFmtId="191" fontId="44" fillId="0" borderId="0" xfId="0" applyNumberFormat="1" applyFont="1" applyFill="1" applyAlignment="1">
      <alignment horizontal="centerContinuous" vertical="center"/>
    </xf>
    <xf numFmtId="186" fontId="44" fillId="0" borderId="0" xfId="0" applyNumberFormat="1" applyFont="1" applyFill="1" applyAlignment="1">
      <alignment horizontal="centerContinuous" vertical="center"/>
    </xf>
    <xf numFmtId="179" fontId="47" fillId="0" borderId="17" xfId="2" applyFont="1" applyFill="1" applyBorder="1" applyAlignment="1">
      <alignment horizontal="right" vertical="center"/>
    </xf>
    <xf numFmtId="191" fontId="47" fillId="0" borderId="17" xfId="0" applyNumberFormat="1" applyFont="1" applyFill="1" applyBorder="1" applyAlignment="1">
      <alignment horizontal="right" vertical="center"/>
    </xf>
    <xf numFmtId="1" fontId="47" fillId="0" borderId="17" xfId="0" applyNumberFormat="1" applyFont="1" applyFill="1" applyBorder="1" applyAlignment="1">
      <alignment vertical="center"/>
    </xf>
    <xf numFmtId="191" fontId="47" fillId="0" borderId="17" xfId="0" applyNumberFormat="1" applyFont="1" applyFill="1" applyBorder="1" applyAlignment="1">
      <alignment vertical="center"/>
    </xf>
    <xf numFmtId="191" fontId="47" fillId="0" borderId="17" xfId="0" applyNumberFormat="1" applyFont="1" applyFill="1" applyBorder="1" applyAlignment="1">
      <alignment horizontal="center" vertical="center"/>
    </xf>
    <xf numFmtId="186" fontId="47" fillId="0" borderId="17" xfId="0" applyNumberFormat="1" applyFont="1" applyFill="1" applyBorder="1" applyAlignment="1">
      <alignment horizontal="center" vertical="center"/>
    </xf>
    <xf numFmtId="179" fontId="47" fillId="0" borderId="5" xfId="2" applyFont="1" applyFill="1" applyBorder="1" applyAlignment="1">
      <alignment horizontal="center" vertical="center" shrinkToFit="1"/>
    </xf>
    <xf numFmtId="179" fontId="47" fillId="0" borderId="9" xfId="2" applyFont="1" applyFill="1" applyBorder="1" applyAlignment="1">
      <alignment horizontal="centerContinuous" vertical="center" shrinkToFit="1"/>
    </xf>
    <xf numFmtId="191" fontId="47" fillId="0" borderId="9" xfId="2" applyNumberFormat="1" applyFont="1" applyFill="1" applyBorder="1" applyAlignment="1">
      <alignment horizontal="centerContinuous" vertical="center" shrinkToFit="1"/>
    </xf>
    <xf numFmtId="179" fontId="47" fillId="0" borderId="18" xfId="2" applyFont="1" applyFill="1" applyBorder="1" applyAlignment="1">
      <alignment horizontal="centerContinuous" vertical="center" shrinkToFit="1"/>
    </xf>
    <xf numFmtId="191" fontId="47" fillId="0" borderId="18" xfId="2" applyNumberFormat="1" applyFont="1" applyFill="1" applyBorder="1" applyAlignment="1">
      <alignment horizontal="centerContinuous" vertical="center" shrinkToFit="1"/>
    </xf>
    <xf numFmtId="191" fontId="47" fillId="0" borderId="22" xfId="2" applyNumberFormat="1" applyFont="1" applyFill="1" applyBorder="1" applyAlignment="1">
      <alignment horizontal="centerContinuous" vertical="center" shrinkToFit="1"/>
    </xf>
    <xf numFmtId="1" fontId="47" fillId="0" borderId="24" xfId="2" applyNumberFormat="1" applyFont="1" applyFill="1" applyBorder="1" applyAlignment="1">
      <alignment horizontal="centerContinuous" vertical="center" shrinkToFit="1"/>
    </xf>
    <xf numFmtId="191" fontId="47" fillId="0" borderId="25" xfId="2" applyNumberFormat="1" applyFont="1" applyFill="1" applyBorder="1" applyAlignment="1">
      <alignment horizontal="centerContinuous" vertical="center" shrinkToFit="1"/>
    </xf>
    <xf numFmtId="191" fontId="47" fillId="0" borderId="5" xfId="2" applyNumberFormat="1" applyFont="1" applyFill="1" applyBorder="1" applyAlignment="1">
      <alignment horizontal="centerContinuous" vertical="center" shrinkToFit="1"/>
    </xf>
    <xf numFmtId="186" fontId="47" fillId="0" borderId="0" xfId="2" applyNumberFormat="1" applyFont="1" applyFill="1" applyBorder="1" applyAlignment="1">
      <alignment horizontal="centerContinuous" vertical="center" shrinkToFit="1"/>
    </xf>
    <xf numFmtId="191" fontId="47" fillId="0" borderId="21" xfId="2" applyNumberFormat="1" applyFont="1" applyFill="1" applyBorder="1" applyAlignment="1">
      <alignment horizontal="centerContinuous" vertical="center" shrinkToFit="1"/>
    </xf>
    <xf numFmtId="191" fontId="47" fillId="0" borderId="12" xfId="2" applyNumberFormat="1" applyFont="1" applyFill="1" applyBorder="1" applyAlignment="1">
      <alignment horizontal="centerContinuous" vertical="center" shrinkToFit="1"/>
    </xf>
    <xf numFmtId="191" fontId="47" fillId="0" borderId="11" xfId="2" applyNumberFormat="1" applyFont="1" applyFill="1" applyBorder="1" applyAlignment="1">
      <alignment horizontal="centerContinuous" vertical="center" shrinkToFit="1"/>
    </xf>
    <xf numFmtId="179" fontId="47" fillId="0" borderId="0" xfId="2" applyFont="1" applyFill="1" applyBorder="1" applyAlignment="1">
      <alignment horizontal="centerContinuous" vertical="center" shrinkToFit="1"/>
    </xf>
    <xf numFmtId="191" fontId="47" fillId="0" borderId="7" xfId="2" applyNumberFormat="1" applyFont="1" applyFill="1" applyBorder="1" applyAlignment="1">
      <alignment horizontal="center" vertical="center" shrinkToFit="1"/>
    </xf>
    <xf numFmtId="191" fontId="47" fillId="0" borderId="8" xfId="2" applyNumberFormat="1" applyFont="1" applyFill="1" applyBorder="1" applyAlignment="1">
      <alignment horizontal="centerContinuous" vertical="center" shrinkToFit="1"/>
    </xf>
    <xf numFmtId="191" fontId="47" fillId="0" borderId="8" xfId="2" applyNumberFormat="1" applyFont="1" applyFill="1" applyBorder="1" applyAlignment="1">
      <alignment horizontal="center" vertical="center" shrinkToFit="1"/>
    </xf>
    <xf numFmtId="1" fontId="47" fillId="0" borderId="6" xfId="2" applyNumberFormat="1" applyFont="1" applyFill="1" applyBorder="1" applyAlignment="1">
      <alignment horizontal="centerContinuous" vertical="center" shrinkToFit="1"/>
    </xf>
    <xf numFmtId="179" fontId="47" fillId="0" borderId="6" xfId="2" applyFont="1" applyFill="1" applyBorder="1" applyAlignment="1">
      <alignment horizontal="centerContinuous" vertical="center" shrinkToFit="1"/>
    </xf>
    <xf numFmtId="186" fontId="47" fillId="0" borderId="5" xfId="2" applyNumberFormat="1" applyFont="1" applyFill="1" applyBorder="1" applyAlignment="1">
      <alignment horizontal="center" vertical="center" shrinkToFit="1"/>
    </xf>
    <xf numFmtId="179" fontId="47" fillId="0" borderId="12" xfId="2" applyFont="1" applyFill="1" applyBorder="1" applyAlignment="1">
      <alignment horizontal="center" vertical="center" shrinkToFit="1"/>
    </xf>
    <xf numFmtId="179" fontId="47" fillId="0" borderId="10" xfId="2" applyFont="1" applyFill="1" applyBorder="1" applyAlignment="1">
      <alignment horizontal="centerContinuous" vertical="center" shrinkToFit="1"/>
    </xf>
    <xf numFmtId="191" fontId="47" fillId="0" borderId="11" xfId="0" applyNumberFormat="1" applyFont="1" applyFill="1" applyBorder="1" applyAlignment="1">
      <alignment horizontal="center" vertical="center" shrinkToFit="1"/>
    </xf>
    <xf numFmtId="191" fontId="47" fillId="0" borderId="12" xfId="0" applyNumberFormat="1" applyFont="1" applyFill="1" applyBorder="1" applyAlignment="1">
      <alignment horizontal="center" vertical="center" shrinkToFit="1"/>
    </xf>
    <xf numFmtId="1" fontId="47" fillId="0" borderId="11" xfId="2" quotePrefix="1" applyNumberFormat="1" applyFont="1" applyFill="1" applyBorder="1" applyAlignment="1">
      <alignment horizontal="center" vertical="center" shrinkToFit="1"/>
    </xf>
    <xf numFmtId="1" fontId="47" fillId="0" borderId="0" xfId="2" quotePrefix="1" applyNumberFormat="1" applyFont="1" applyFill="1" applyBorder="1" applyAlignment="1">
      <alignment horizontal="center" vertical="center"/>
    </xf>
    <xf numFmtId="0" fontId="47" fillId="0" borderId="6" xfId="0" quotePrefix="1" applyFont="1" applyFill="1" applyBorder="1" applyAlignment="1">
      <alignment horizontal="center" vertical="center"/>
    </xf>
    <xf numFmtId="1" fontId="47" fillId="0" borderId="5" xfId="2" quotePrefix="1" applyNumberFormat="1" applyFont="1" applyFill="1" applyBorder="1" applyAlignment="1">
      <alignment horizontal="center" vertical="center"/>
    </xf>
    <xf numFmtId="1" fontId="49" fillId="0" borderId="5" xfId="2" quotePrefix="1" applyNumberFormat="1" applyFont="1" applyFill="1" applyBorder="1" applyAlignment="1">
      <alignment horizontal="center" vertical="center"/>
    </xf>
    <xf numFmtId="184" fontId="50" fillId="0" borderId="0" xfId="2" applyNumberFormat="1" applyFont="1" applyFill="1" applyBorder="1" applyAlignment="1" applyProtection="1">
      <alignment horizontal="center" vertical="center" shrinkToFit="1"/>
      <protection locked="0"/>
    </xf>
    <xf numFmtId="0" fontId="49" fillId="0" borderId="6" xfId="0" quotePrefix="1" applyFont="1" applyFill="1" applyBorder="1" applyAlignment="1">
      <alignment horizontal="center" vertical="center"/>
    </xf>
    <xf numFmtId="0" fontId="47" fillId="0" borderId="5" xfId="2" applyNumberFormat="1" applyFont="1" applyFill="1" applyBorder="1" applyAlignment="1">
      <alignment horizontal="center" vertical="center"/>
    </xf>
    <xf numFmtId="184" fontId="51" fillId="0" borderId="0" xfId="2" applyNumberFormat="1" applyFont="1" applyFill="1" applyBorder="1" applyAlignment="1" applyProtection="1">
      <alignment horizontal="center" vertical="center" shrinkToFit="1"/>
      <protection locked="0"/>
    </xf>
    <xf numFmtId="3" fontId="51" fillId="0" borderId="0" xfId="2" quotePrefix="1" applyNumberFormat="1" applyFont="1" applyFill="1" applyBorder="1" applyAlignment="1">
      <alignment horizontal="center" vertical="center" shrinkToFit="1"/>
    </xf>
    <xf numFmtId="0" fontId="47" fillId="0" borderId="19" xfId="2" applyNumberFormat="1" applyFont="1" applyFill="1" applyBorder="1" applyAlignment="1">
      <alignment horizontal="center" vertical="center"/>
    </xf>
    <xf numFmtId="184" fontId="51" fillId="0" borderId="39" xfId="2" applyNumberFormat="1" applyFont="1" applyFill="1" applyBorder="1" applyAlignment="1" applyProtection="1">
      <alignment horizontal="center" vertical="center" shrinkToFit="1"/>
      <protection locked="0"/>
    </xf>
    <xf numFmtId="184" fontId="51" fillId="0" borderId="37" xfId="2" applyNumberFormat="1" applyFont="1" applyFill="1" applyBorder="1" applyAlignment="1" applyProtection="1">
      <alignment horizontal="center" vertical="center" shrinkToFit="1"/>
      <protection locked="0"/>
    </xf>
    <xf numFmtId="3" fontId="51" fillId="0" borderId="37" xfId="2" quotePrefix="1" applyNumberFormat="1" applyFont="1" applyFill="1" applyBorder="1" applyAlignment="1">
      <alignment horizontal="center" vertical="center" shrinkToFit="1"/>
    </xf>
    <xf numFmtId="198" fontId="47" fillId="0" borderId="0" xfId="0" applyNumberFormat="1" applyFont="1" applyFill="1" applyAlignment="1">
      <alignment vertical="center"/>
    </xf>
    <xf numFmtId="179" fontId="45" fillId="0" borderId="0" xfId="2" applyFont="1" applyFill="1" applyAlignment="1">
      <alignment horizontal="right" vertical="center"/>
    </xf>
    <xf numFmtId="191" fontId="45" fillId="0" borderId="0" xfId="0" applyNumberFormat="1" applyFont="1" applyFill="1" applyAlignment="1">
      <alignment horizontal="right" vertical="center"/>
    </xf>
    <xf numFmtId="1" fontId="45" fillId="0" borderId="0" xfId="0" applyNumberFormat="1" applyFont="1" applyFill="1" applyAlignment="1">
      <alignment horizontal="right" vertical="center"/>
    </xf>
    <xf numFmtId="188" fontId="45" fillId="0" borderId="0" xfId="0" applyNumberFormat="1" applyFont="1" applyFill="1" applyAlignment="1">
      <alignment horizontal="right" vertical="center"/>
    </xf>
    <xf numFmtId="191" fontId="45" fillId="0" borderId="0" xfId="0" applyNumberFormat="1" applyFont="1" applyFill="1" applyAlignment="1">
      <alignment horizontal="center" vertical="center"/>
    </xf>
    <xf numFmtId="186" fontId="45" fillId="0" borderId="0" xfId="0" applyNumberFormat="1" applyFont="1" applyFill="1" applyAlignment="1">
      <alignment horizontal="center" vertical="center"/>
    </xf>
    <xf numFmtId="198" fontId="47" fillId="0" borderId="0" xfId="2" applyNumberFormat="1" applyFont="1" applyFill="1" applyBorder="1" applyAlignment="1">
      <alignment vertical="center"/>
    </xf>
    <xf numFmtId="1" fontId="45" fillId="0" borderId="0" xfId="0" applyNumberFormat="1" applyFont="1" applyFill="1" applyAlignment="1">
      <alignment vertical="center"/>
    </xf>
    <xf numFmtId="191" fontId="45" fillId="0" borderId="0" xfId="0" applyNumberFormat="1" applyFont="1" applyFill="1" applyAlignment="1">
      <alignment vertical="center"/>
    </xf>
    <xf numFmtId="179" fontId="44" fillId="0" borderId="0" xfId="2" applyFont="1" applyFill="1" applyAlignment="1">
      <alignment vertical="center"/>
    </xf>
    <xf numFmtId="0" fontId="44" fillId="0" borderId="0" xfId="120" applyFont="1" applyFill="1" applyAlignment="1">
      <alignment vertical="center"/>
    </xf>
    <xf numFmtId="0" fontId="46" fillId="0" borderId="0" xfId="120" applyFont="1" applyFill="1">
      <alignment vertical="center"/>
    </xf>
    <xf numFmtId="0" fontId="44" fillId="0" borderId="0" xfId="120" applyFont="1" applyFill="1">
      <alignment vertical="center"/>
    </xf>
    <xf numFmtId="179" fontId="47" fillId="0" borderId="0" xfId="2" applyFont="1" applyFill="1" applyBorder="1" applyAlignment="1">
      <alignment horizontal="right" vertical="center"/>
    </xf>
    <xf numFmtId="191" fontId="47" fillId="0" borderId="0" xfId="0" applyNumberFormat="1" applyFont="1" applyFill="1" applyBorder="1" applyAlignment="1">
      <alignment horizontal="right" vertical="center"/>
    </xf>
    <xf numFmtId="179" fontId="47" fillId="0" borderId="0" xfId="2" applyFont="1" applyFill="1" applyBorder="1" applyAlignment="1">
      <alignment vertical="center"/>
    </xf>
    <xf numFmtId="1" fontId="47" fillId="0" borderId="0" xfId="0" applyNumberFormat="1" applyFont="1" applyFill="1" applyBorder="1" applyAlignment="1">
      <alignment vertical="center"/>
    </xf>
    <xf numFmtId="191" fontId="47" fillId="0" borderId="0" xfId="0" applyNumberFormat="1" applyFont="1" applyFill="1" applyBorder="1" applyAlignment="1">
      <alignment vertical="center"/>
    </xf>
    <xf numFmtId="191" fontId="47" fillId="0" borderId="0" xfId="0" applyNumberFormat="1" applyFont="1" applyFill="1" applyBorder="1" applyAlignment="1">
      <alignment horizontal="center" vertical="center"/>
    </xf>
    <xf numFmtId="186" fontId="47" fillId="0" borderId="0" xfId="0" applyNumberFormat="1" applyFont="1" applyFill="1" applyBorder="1" applyAlignment="1">
      <alignment horizontal="center" vertical="center"/>
    </xf>
    <xf numFmtId="0" fontId="47" fillId="0" borderId="0" xfId="0" applyFont="1" applyFill="1" applyBorder="1" applyAlignment="1">
      <alignment horizontal="right" vertical="center"/>
    </xf>
    <xf numFmtId="0" fontId="53" fillId="0" borderId="0" xfId="120" applyFont="1" applyFill="1" applyAlignment="1">
      <alignment horizontal="right" vertical="center"/>
    </xf>
    <xf numFmtId="3" fontId="47" fillId="0" borderId="29" xfId="0" applyNumberFormat="1" applyFont="1" applyFill="1" applyBorder="1" applyAlignment="1">
      <alignment horizontal="centerContinuous" vertical="center"/>
    </xf>
    <xf numFmtId="3" fontId="47" fillId="0" borderId="18" xfId="0" applyNumberFormat="1" applyFont="1" applyFill="1" applyBorder="1" applyAlignment="1">
      <alignment horizontal="centerContinuous" vertical="center"/>
    </xf>
    <xf numFmtId="186" fontId="47" fillId="0" borderId="18" xfId="0" applyNumberFormat="1" applyFont="1" applyFill="1" applyBorder="1" applyAlignment="1">
      <alignment horizontal="centerContinuous" vertical="center"/>
    </xf>
    <xf numFmtId="3" fontId="47" fillId="0" borderId="30" xfId="0" applyNumberFormat="1" applyFont="1" applyFill="1" applyBorder="1" applyAlignment="1">
      <alignment horizontal="center" vertical="center"/>
    </xf>
    <xf numFmtId="0" fontId="47" fillId="0" borderId="0" xfId="120" applyFont="1" applyFill="1">
      <alignment vertical="center"/>
    </xf>
    <xf numFmtId="3" fontId="47" fillId="0" borderId="31" xfId="0" applyNumberFormat="1" applyFont="1" applyFill="1" applyBorder="1" applyAlignment="1">
      <alignment horizontal="center" vertical="center"/>
    </xf>
    <xf numFmtId="3" fontId="47" fillId="0" borderId="0" xfId="0" applyNumberFormat="1" applyFont="1" applyFill="1" applyBorder="1" applyAlignment="1">
      <alignment horizontal="centerContinuous" vertical="center"/>
    </xf>
    <xf numFmtId="186" fontId="47" fillId="0" borderId="9" xfId="0" applyNumberFormat="1" applyFont="1" applyFill="1" applyBorder="1" applyAlignment="1">
      <alignment horizontal="right" vertical="center"/>
    </xf>
    <xf numFmtId="186" fontId="47" fillId="0" borderId="0" xfId="0" applyNumberFormat="1" applyFont="1" applyFill="1" applyBorder="1" applyAlignment="1">
      <alignment horizontal="right" vertical="center"/>
    </xf>
    <xf numFmtId="3" fontId="47" fillId="0" borderId="6" xfId="0" applyNumberFormat="1" applyFont="1" applyFill="1" applyBorder="1" applyAlignment="1">
      <alignment horizontal="centerContinuous" vertical="center"/>
    </xf>
    <xf numFmtId="3" fontId="47" fillId="0" borderId="15" xfId="0" applyNumberFormat="1" applyFont="1" applyFill="1" applyBorder="1" applyAlignment="1">
      <alignment horizontal="centerContinuous" vertical="center"/>
    </xf>
    <xf numFmtId="186" fontId="47" fillId="0" borderId="15" xfId="0" applyNumberFormat="1" applyFont="1" applyFill="1" applyBorder="1" applyAlignment="1">
      <alignment horizontal="center" vertical="center"/>
    </xf>
    <xf numFmtId="186" fontId="47" fillId="0" borderId="2" xfId="0" applyNumberFormat="1" applyFont="1" applyFill="1" applyBorder="1" applyAlignment="1">
      <alignment horizontal="right" vertical="center"/>
    </xf>
    <xf numFmtId="186" fontId="47" fillId="0" borderId="14" xfId="0" applyNumberFormat="1" applyFont="1" applyFill="1" applyBorder="1" applyAlignment="1">
      <alignment horizontal="right" vertical="center"/>
    </xf>
    <xf numFmtId="3" fontId="47" fillId="0" borderId="32" xfId="0" applyNumberFormat="1" applyFont="1" applyFill="1" applyBorder="1" applyAlignment="1">
      <alignment horizontal="center" vertical="center"/>
    </xf>
    <xf numFmtId="3" fontId="47" fillId="0" borderId="13" xfId="0" applyNumberFormat="1" applyFont="1" applyFill="1" applyBorder="1" applyAlignment="1">
      <alignment horizontal="center" vertical="center"/>
    </xf>
    <xf numFmtId="186" fontId="47" fillId="0" borderId="6" xfId="0" applyNumberFormat="1" applyFont="1" applyFill="1" applyBorder="1" applyAlignment="1">
      <alignment horizontal="center" vertical="center"/>
    </xf>
    <xf numFmtId="186" fontId="47" fillId="0" borderId="7" xfId="0" applyNumberFormat="1" applyFont="1" applyFill="1" applyBorder="1" applyAlignment="1">
      <alignment horizontal="center" vertical="center"/>
    </xf>
    <xf numFmtId="3" fontId="47" fillId="0" borderId="6" xfId="0" applyNumberFormat="1" applyFont="1" applyFill="1" applyBorder="1" applyAlignment="1">
      <alignment horizontal="center" vertical="center"/>
    </xf>
    <xf numFmtId="3" fontId="47" fillId="0" borderId="5" xfId="0" applyNumberFormat="1" applyFont="1" applyFill="1" applyBorder="1" applyAlignment="1">
      <alignment horizontal="center" vertical="center"/>
    </xf>
    <xf numFmtId="3" fontId="47" fillId="0" borderId="33" xfId="0" applyNumberFormat="1" applyFont="1" applyFill="1" applyBorder="1" applyAlignment="1">
      <alignment horizontal="center" vertical="center" shrinkToFit="1"/>
    </xf>
    <xf numFmtId="3" fontId="47" fillId="0" borderId="9" xfId="0" applyNumberFormat="1" applyFont="1" applyFill="1" applyBorder="1" applyAlignment="1">
      <alignment horizontal="center" vertical="center" shrinkToFit="1"/>
    </xf>
    <xf numFmtId="186" fontId="47" fillId="0" borderId="10" xfId="0" applyNumberFormat="1" applyFont="1" applyFill="1" applyBorder="1" applyAlignment="1">
      <alignment horizontal="center" vertical="center" shrinkToFit="1"/>
    </xf>
    <xf numFmtId="3" fontId="47" fillId="0" borderId="10" xfId="0" applyNumberFormat="1" applyFont="1" applyFill="1" applyBorder="1" applyAlignment="1">
      <alignment horizontal="center" vertical="center" shrinkToFit="1"/>
    </xf>
    <xf numFmtId="3" fontId="47" fillId="0" borderId="11" xfId="0" applyNumberFormat="1" applyFont="1" applyFill="1" applyBorder="1" applyAlignment="1">
      <alignment horizontal="center" vertical="center" shrinkToFit="1"/>
    </xf>
    <xf numFmtId="3" fontId="47" fillId="0" borderId="34" xfId="0" applyNumberFormat="1" applyFont="1" applyFill="1" applyBorder="1" applyAlignment="1">
      <alignment horizontal="center" vertical="center"/>
    </xf>
    <xf numFmtId="3" fontId="47" fillId="0" borderId="0" xfId="0" applyNumberFormat="1" applyFont="1" applyFill="1" applyBorder="1" applyAlignment="1">
      <alignment horizontal="right" vertical="center"/>
    </xf>
    <xf numFmtId="3" fontId="47" fillId="0" borderId="0" xfId="0" applyNumberFormat="1" applyFont="1" applyFill="1" applyBorder="1" applyAlignment="1">
      <alignment horizontal="center" vertical="center" wrapText="1"/>
    </xf>
    <xf numFmtId="3" fontId="47" fillId="0" borderId="32" xfId="0" quotePrefix="1" applyNumberFormat="1" applyFont="1" applyFill="1" applyBorder="1" applyAlignment="1">
      <alignment horizontal="center" vertical="center"/>
    </xf>
    <xf numFmtId="0" fontId="53" fillId="0" borderId="0" xfId="120" applyFont="1" applyFill="1" applyAlignment="1">
      <alignment vertical="center"/>
    </xf>
    <xf numFmtId="0" fontId="47" fillId="0" borderId="31" xfId="0" applyNumberFormat="1" applyFont="1" applyFill="1" applyBorder="1" applyAlignment="1">
      <alignment horizontal="center" vertical="center"/>
    </xf>
    <xf numFmtId="0" fontId="49" fillId="0" borderId="31" xfId="0" quotePrefix="1" applyNumberFormat="1" applyFont="1" applyFill="1" applyBorder="1" applyAlignment="1">
      <alignment horizontal="center" vertical="center"/>
    </xf>
    <xf numFmtId="3" fontId="50" fillId="0" borderId="0" xfId="112" applyNumberFormat="1" applyFont="1" applyFill="1" applyBorder="1" applyAlignment="1">
      <alignment horizontal="right" vertical="center"/>
    </xf>
    <xf numFmtId="0" fontId="49" fillId="0" borderId="32" xfId="0" quotePrefix="1" applyNumberFormat="1" applyFont="1" applyFill="1" applyBorder="1" applyAlignment="1">
      <alignment horizontal="center" vertical="center"/>
    </xf>
    <xf numFmtId="0" fontId="47" fillId="0" borderId="31" xfId="341" applyFont="1" applyFill="1" applyBorder="1" applyAlignment="1" applyProtection="1">
      <alignment horizontal="center" vertical="center"/>
    </xf>
    <xf numFmtId="179" fontId="51" fillId="0" borderId="0" xfId="2" quotePrefix="1" applyFont="1" applyFill="1" applyBorder="1" applyAlignment="1" applyProtection="1">
      <alignment horizontal="center" vertical="center" shrinkToFit="1"/>
      <protection locked="0"/>
    </xf>
    <xf numFmtId="3" fontId="51" fillId="0" borderId="0" xfId="0" applyNumberFormat="1" applyFont="1" applyFill="1" applyBorder="1" applyAlignment="1">
      <alignment horizontal="center" vertical="center" wrapText="1"/>
    </xf>
    <xf numFmtId="3" fontId="51" fillId="0" borderId="0" xfId="0" applyNumberFormat="1" applyFont="1" applyFill="1" applyBorder="1" applyAlignment="1">
      <alignment horizontal="center" vertical="center"/>
    </xf>
    <xf numFmtId="0" fontId="47" fillId="0" borderId="32" xfId="341" applyFont="1" applyFill="1" applyBorder="1" applyAlignment="1" applyProtection="1">
      <alignment horizontal="right" vertical="center"/>
    </xf>
    <xf numFmtId="0" fontId="47" fillId="0" borderId="35" xfId="341" applyFont="1" applyFill="1" applyBorder="1" applyAlignment="1" applyProtection="1">
      <alignment horizontal="center" vertical="center"/>
    </xf>
    <xf numFmtId="179" fontId="51" fillId="0" borderId="20" xfId="2" quotePrefix="1" applyFont="1" applyFill="1" applyBorder="1" applyAlignment="1" applyProtection="1">
      <alignment horizontal="center" vertical="center" shrinkToFit="1"/>
      <protection locked="0"/>
    </xf>
    <xf numFmtId="179" fontId="51" fillId="0" borderId="37" xfId="2" quotePrefix="1" applyFont="1" applyFill="1" applyBorder="1" applyAlignment="1" applyProtection="1">
      <alignment horizontal="center" vertical="center" shrinkToFit="1"/>
      <protection locked="0"/>
    </xf>
    <xf numFmtId="3" fontId="51" fillId="0" borderId="37" xfId="0" applyNumberFormat="1" applyFont="1" applyFill="1" applyBorder="1" applyAlignment="1">
      <alignment horizontal="center" vertical="center" wrapText="1"/>
    </xf>
    <xf numFmtId="3" fontId="51" fillId="0" borderId="37" xfId="0" applyNumberFormat="1" applyFont="1" applyFill="1" applyBorder="1" applyAlignment="1">
      <alignment horizontal="center" vertical="center"/>
    </xf>
    <xf numFmtId="3" fontId="51" fillId="0" borderId="56" xfId="0" applyNumberFormat="1" applyFont="1" applyFill="1" applyBorder="1" applyAlignment="1">
      <alignment horizontal="center" vertical="center" wrapText="1"/>
    </xf>
    <xf numFmtId="0" fontId="47" fillId="0" borderId="36" xfId="341" applyFont="1" applyFill="1" applyBorder="1" applyAlignment="1" applyProtection="1">
      <alignment horizontal="right" vertical="center"/>
    </xf>
    <xf numFmtId="198" fontId="47" fillId="0" borderId="6" xfId="0" applyNumberFormat="1" applyFont="1" applyFill="1" applyBorder="1" applyAlignment="1">
      <alignment vertical="center"/>
    </xf>
    <xf numFmtId="179" fontId="45" fillId="0" borderId="0" xfId="2" applyFont="1" applyFill="1" applyBorder="1" applyAlignment="1">
      <alignment horizontal="right" vertical="center"/>
    </xf>
    <xf numFmtId="191" fontId="45" fillId="0" borderId="0" xfId="0" applyNumberFormat="1" applyFont="1" applyFill="1" applyBorder="1" applyAlignment="1">
      <alignment horizontal="right" vertical="center"/>
    </xf>
    <xf numFmtId="1" fontId="45" fillId="0" borderId="0" xfId="0" applyNumberFormat="1" applyFont="1" applyFill="1" applyBorder="1" applyAlignment="1">
      <alignment horizontal="right" vertical="center"/>
    </xf>
    <xf numFmtId="179" fontId="45" fillId="0" borderId="0" xfId="2" applyFont="1" applyFill="1" applyBorder="1" applyAlignment="1">
      <alignment vertical="center"/>
    </xf>
    <xf numFmtId="188" fontId="45" fillId="0" borderId="0" xfId="0" applyNumberFormat="1" applyFont="1" applyFill="1" applyBorder="1" applyAlignment="1">
      <alignment horizontal="right" vertical="center"/>
    </xf>
    <xf numFmtId="191" fontId="45" fillId="0" borderId="0" xfId="0" applyNumberFormat="1" applyFont="1" applyFill="1" applyBorder="1" applyAlignment="1">
      <alignment horizontal="center" vertical="center"/>
    </xf>
    <xf numFmtId="186" fontId="45" fillId="0" borderId="0" xfId="0" applyNumberFormat="1" applyFont="1" applyFill="1" applyBorder="1" applyAlignment="1">
      <alignment horizontal="center" vertical="center"/>
    </xf>
    <xf numFmtId="0" fontId="45" fillId="0" borderId="5" xfId="0" applyFont="1" applyFill="1" applyBorder="1" applyAlignment="1">
      <alignment vertical="center"/>
    </xf>
    <xf numFmtId="198" fontId="47" fillId="0" borderId="10" xfId="2" applyNumberFormat="1" applyFont="1" applyFill="1" applyBorder="1" applyAlignment="1">
      <alignment vertical="center"/>
    </xf>
    <xf numFmtId="179" fontId="45" fillId="0" borderId="9" xfId="2" applyFont="1" applyFill="1" applyBorder="1" applyAlignment="1">
      <alignment horizontal="right" vertical="center"/>
    </xf>
    <xf numFmtId="191" fontId="45" fillId="0" borderId="9" xfId="0" applyNumberFormat="1" applyFont="1" applyFill="1" applyBorder="1" applyAlignment="1">
      <alignment horizontal="right" vertical="center"/>
    </xf>
    <xf numFmtId="1" fontId="45" fillId="0" borderId="9" xfId="0" applyNumberFormat="1" applyFont="1" applyFill="1" applyBorder="1" applyAlignment="1">
      <alignment horizontal="right" vertical="center"/>
    </xf>
    <xf numFmtId="179" fontId="45" fillId="0" borderId="9" xfId="2" applyFont="1" applyFill="1" applyBorder="1" applyAlignment="1">
      <alignment vertical="center"/>
    </xf>
    <xf numFmtId="188" fontId="45" fillId="0" borderId="9" xfId="0" applyNumberFormat="1" applyFont="1" applyFill="1" applyBorder="1" applyAlignment="1">
      <alignment horizontal="right" vertical="center"/>
    </xf>
    <xf numFmtId="191" fontId="45" fillId="0" borderId="9" xfId="0" applyNumberFormat="1" applyFont="1" applyFill="1" applyBorder="1" applyAlignment="1">
      <alignment horizontal="center" vertical="center"/>
    </xf>
    <xf numFmtId="186" fontId="45" fillId="0" borderId="9" xfId="0" applyNumberFormat="1" applyFont="1" applyFill="1" applyBorder="1" applyAlignment="1">
      <alignment horizontal="center" vertical="center"/>
    </xf>
    <xf numFmtId="1" fontId="47" fillId="0" borderId="9" xfId="7" applyNumberFormat="1" applyFont="1" applyFill="1" applyBorder="1" applyAlignment="1">
      <alignment horizontal="right" vertical="center"/>
    </xf>
    <xf numFmtId="0" fontId="45" fillId="0" borderId="9" xfId="0" applyFont="1" applyFill="1" applyBorder="1" applyAlignment="1">
      <alignment vertical="center"/>
    </xf>
    <xf numFmtId="3" fontId="46" fillId="0" borderId="0" xfId="120" applyNumberFormat="1" applyFont="1" applyFill="1">
      <alignment vertical="center"/>
    </xf>
    <xf numFmtId="0" fontId="44" fillId="0" borderId="0" xfId="0" applyFont="1" applyFill="1" applyAlignment="1">
      <alignment vertical="center"/>
    </xf>
    <xf numFmtId="179" fontId="47" fillId="0" borderId="17" xfId="2" applyFont="1" applyFill="1" applyBorder="1" applyAlignment="1">
      <alignment horizontal="left" vertical="center"/>
    </xf>
    <xf numFmtId="179" fontId="45" fillId="0" borderId="17" xfId="2" applyFont="1" applyFill="1" applyBorder="1" applyAlignment="1">
      <alignment vertical="center"/>
    </xf>
    <xf numFmtId="1" fontId="47" fillId="0" borderId="5" xfId="0" applyNumberFormat="1" applyFont="1" applyFill="1" applyBorder="1" applyAlignment="1">
      <alignment horizontal="center" vertical="center"/>
    </xf>
    <xf numFmtId="1" fontId="47" fillId="0" borderId="12" xfId="0" applyNumberFormat="1" applyFont="1" applyFill="1" applyBorder="1" applyAlignment="1">
      <alignment horizontal="center" vertical="center"/>
    </xf>
    <xf numFmtId="3" fontId="47" fillId="0" borderId="11" xfId="0" applyNumberFormat="1" applyFont="1" applyFill="1" applyBorder="1" applyAlignment="1">
      <alignment horizontal="center" vertical="center"/>
    </xf>
    <xf numFmtId="179" fontId="47" fillId="0" borderId="3" xfId="2" applyFont="1" applyFill="1" applyBorder="1" applyAlignment="1">
      <alignment horizontal="center" vertical="center" wrapText="1"/>
    </xf>
    <xf numFmtId="0" fontId="47" fillId="0" borderId="0" xfId="0" applyFont="1" applyFill="1" applyAlignment="1">
      <alignment horizontal="center" vertical="center"/>
    </xf>
    <xf numFmtId="3" fontId="47" fillId="0" borderId="6" xfId="2" applyNumberFormat="1" applyFont="1" applyFill="1" applyBorder="1" applyAlignment="1" applyProtection="1">
      <alignment horizontal="center" vertical="center" shrinkToFit="1"/>
      <protection locked="0"/>
    </xf>
    <xf numFmtId="3" fontId="47" fillId="0" borderId="0" xfId="2" applyNumberFormat="1" applyFont="1" applyFill="1" applyBorder="1" applyAlignment="1" applyProtection="1">
      <alignment horizontal="center" vertical="center" shrinkToFit="1"/>
      <protection locked="0"/>
    </xf>
    <xf numFmtId="3" fontId="47" fillId="0" borderId="0" xfId="2" quotePrefix="1" applyNumberFormat="1" applyFont="1" applyFill="1" applyBorder="1" applyAlignment="1">
      <alignment horizontal="center" vertical="center" shrinkToFit="1"/>
    </xf>
    <xf numFmtId="0" fontId="49" fillId="0" borderId="0" xfId="0" applyFont="1" applyFill="1" applyAlignment="1">
      <alignment vertical="center"/>
    </xf>
    <xf numFmtId="1" fontId="47" fillId="0" borderId="0" xfId="2" applyNumberFormat="1" applyFont="1" applyFill="1" applyBorder="1" applyAlignment="1">
      <alignment horizontal="left" vertical="center"/>
    </xf>
    <xf numFmtId="179" fontId="47" fillId="0" borderId="0" xfId="2" applyFont="1" applyFill="1" applyBorder="1" applyAlignment="1">
      <alignment horizontal="left" vertical="center"/>
    </xf>
    <xf numFmtId="1" fontId="47" fillId="0" borderId="21" xfId="0" applyNumberFormat="1" applyFont="1" applyFill="1" applyBorder="1" applyAlignment="1">
      <alignment horizontal="center" vertical="center"/>
    </xf>
    <xf numFmtId="179" fontId="47" fillId="0" borderId="16" xfId="2" applyFont="1" applyFill="1" applyBorder="1" applyAlignment="1">
      <alignment horizontal="center" vertical="center" wrapText="1"/>
    </xf>
    <xf numFmtId="1" fontId="47" fillId="0" borderId="11" xfId="0" applyNumberFormat="1" applyFont="1" applyFill="1" applyBorder="1" applyAlignment="1">
      <alignment horizontal="center" vertical="center"/>
    </xf>
    <xf numFmtId="3" fontId="47" fillId="0" borderId="6" xfId="2" quotePrefix="1" applyNumberFormat="1" applyFont="1" applyFill="1" applyBorder="1" applyAlignment="1">
      <alignment horizontal="center" vertical="center" shrinkToFit="1"/>
    </xf>
    <xf numFmtId="0" fontId="47" fillId="0" borderId="13" xfId="0" quotePrefix="1" applyFont="1" applyFill="1" applyBorder="1" applyAlignment="1">
      <alignment horizontal="center" vertical="center"/>
    </xf>
    <xf numFmtId="0" fontId="49" fillId="0" borderId="13" xfId="0" quotePrefix="1" applyFont="1" applyFill="1" applyBorder="1" applyAlignment="1">
      <alignment horizontal="center" vertical="center"/>
    </xf>
    <xf numFmtId="0" fontId="62" fillId="0" borderId="0" xfId="0" applyFont="1" applyFill="1" applyAlignment="1">
      <alignment vertical="center"/>
    </xf>
    <xf numFmtId="0" fontId="47" fillId="0" borderId="13" xfId="2" applyNumberFormat="1" applyFont="1" applyFill="1" applyBorder="1" applyAlignment="1">
      <alignment horizontal="distributed" vertical="center"/>
    </xf>
    <xf numFmtId="184" fontId="51" fillId="0" borderId="56" xfId="2" applyNumberFormat="1" applyFont="1" applyFill="1" applyBorder="1" applyAlignment="1" applyProtection="1">
      <alignment horizontal="center" vertical="center" shrinkToFit="1"/>
      <protection locked="0"/>
    </xf>
    <xf numFmtId="0" fontId="47" fillId="0" borderId="28" xfId="2" applyNumberFormat="1" applyFont="1" applyFill="1" applyBorder="1" applyAlignment="1">
      <alignment horizontal="distributed" vertical="center"/>
    </xf>
    <xf numFmtId="1" fontId="47" fillId="0" borderId="22" xfId="0" applyNumberFormat="1" applyFont="1" applyFill="1" applyBorder="1" applyAlignment="1">
      <alignment horizontal="center" vertical="center"/>
    </xf>
    <xf numFmtId="3" fontId="47" fillId="0" borderId="12" xfId="0" applyNumberFormat="1" applyFont="1" applyFill="1" applyBorder="1" applyAlignment="1">
      <alignment horizontal="center" vertical="center"/>
    </xf>
    <xf numFmtId="179" fontId="47" fillId="0" borderId="11" xfId="2" applyFont="1" applyFill="1" applyBorder="1" applyAlignment="1">
      <alignment horizontal="center" vertical="center" wrapText="1"/>
    </xf>
    <xf numFmtId="184" fontId="51" fillId="0" borderId="38" xfId="2" applyNumberFormat="1" applyFont="1" applyFill="1" applyBorder="1" applyAlignment="1" applyProtection="1">
      <alignment horizontal="center" vertical="center" shrinkToFit="1"/>
      <protection locked="0"/>
    </xf>
    <xf numFmtId="1" fontId="47" fillId="0" borderId="0" xfId="7" applyNumberFormat="1" applyFont="1" applyFill="1" applyBorder="1" applyAlignment="1">
      <alignment vertical="center"/>
    </xf>
    <xf numFmtId="1" fontId="47" fillId="0" borderId="0" xfId="2" applyNumberFormat="1" applyFont="1" applyFill="1" applyBorder="1" applyAlignment="1">
      <alignment horizontal="right" vertical="center"/>
    </xf>
    <xf numFmtId="184" fontId="44" fillId="0" borderId="0" xfId="0" applyNumberFormat="1" applyFont="1" applyFill="1" applyBorder="1" applyAlignment="1">
      <alignment horizontal="center" vertical="center"/>
    </xf>
    <xf numFmtId="184" fontId="44" fillId="0" borderId="0" xfId="0" applyNumberFormat="1" applyFont="1" applyFill="1" applyBorder="1" applyAlignment="1">
      <alignment horizontal="centerContinuous" vertical="center"/>
    </xf>
    <xf numFmtId="184" fontId="44" fillId="0" borderId="0" xfId="6" applyNumberFormat="1" applyFont="1" applyFill="1" applyBorder="1" applyAlignment="1">
      <alignment horizontal="centerContinuous" vertical="center"/>
    </xf>
    <xf numFmtId="184" fontId="44" fillId="0" borderId="0" xfId="6" quotePrefix="1" applyNumberFormat="1" applyFont="1" applyFill="1" applyBorder="1" applyAlignment="1">
      <alignment horizontal="left" vertical="center"/>
    </xf>
    <xf numFmtId="184" fontId="44" fillId="0" borderId="0" xfId="0" quotePrefix="1" applyNumberFormat="1" applyFont="1" applyFill="1" applyBorder="1" applyAlignment="1">
      <alignment horizontal="centerContinuous" vertical="center"/>
    </xf>
    <xf numFmtId="184" fontId="44" fillId="0" borderId="0" xfId="0" applyNumberFormat="1" applyFont="1" applyFill="1" applyAlignment="1">
      <alignment vertical="center"/>
    </xf>
    <xf numFmtId="184" fontId="44" fillId="0" borderId="0" xfId="0" applyNumberFormat="1" applyFont="1" applyFill="1" applyBorder="1" applyAlignment="1">
      <alignment vertical="center"/>
    </xf>
    <xf numFmtId="184" fontId="47" fillId="0" borderId="17" xfId="0" applyNumberFormat="1" applyFont="1" applyFill="1" applyBorder="1" applyAlignment="1">
      <alignment horizontal="left" vertical="center"/>
    </xf>
    <xf numFmtId="184" fontId="54" fillId="0" borderId="17" xfId="0" applyNumberFormat="1" applyFont="1" applyFill="1" applyBorder="1" applyAlignment="1">
      <alignment vertical="center"/>
    </xf>
    <xf numFmtId="184" fontId="54" fillId="0" borderId="17" xfId="0" applyNumberFormat="1" applyFont="1" applyFill="1" applyBorder="1" applyAlignment="1">
      <alignment horizontal="right" vertical="center"/>
    </xf>
    <xf numFmtId="184" fontId="47" fillId="0" borderId="17" xfId="0" applyNumberFormat="1" applyFont="1" applyFill="1" applyBorder="1" applyAlignment="1">
      <alignment horizontal="right" vertical="center"/>
    </xf>
    <xf numFmtId="184" fontId="54" fillId="0" borderId="0" xfId="0" applyNumberFormat="1" applyFont="1" applyFill="1" applyBorder="1" applyAlignment="1">
      <alignment vertical="center"/>
    </xf>
    <xf numFmtId="184" fontId="54" fillId="0" borderId="0" xfId="0" applyNumberFormat="1" applyFont="1" applyFill="1" applyBorder="1" applyAlignment="1">
      <alignment horizontal="right" vertical="center"/>
    </xf>
    <xf numFmtId="184" fontId="45" fillId="0" borderId="0" xfId="0" applyNumberFormat="1" applyFont="1" applyFill="1" applyAlignment="1">
      <alignment vertical="center"/>
    </xf>
    <xf numFmtId="184" fontId="47" fillId="0" borderId="5" xfId="6" applyNumberFormat="1" applyFont="1" applyFill="1" applyBorder="1" applyAlignment="1">
      <alignment horizontal="center" vertical="center"/>
    </xf>
    <xf numFmtId="184" fontId="47" fillId="0" borderId="0" xfId="0" applyNumberFormat="1" applyFont="1" applyFill="1" applyBorder="1" applyAlignment="1">
      <alignment horizontal="centerContinuous" vertical="center"/>
    </xf>
    <xf numFmtId="184" fontId="47" fillId="0" borderId="9" xfId="0" applyNumberFormat="1" applyFont="1" applyFill="1" applyBorder="1" applyAlignment="1">
      <alignment horizontal="centerContinuous" vertical="center"/>
    </xf>
    <xf numFmtId="184" fontId="47" fillId="0" borderId="12" xfId="0" applyNumberFormat="1" applyFont="1" applyFill="1" applyBorder="1" applyAlignment="1">
      <alignment horizontal="centerContinuous" vertical="center"/>
    </xf>
    <xf numFmtId="184" fontId="47" fillId="0" borderId="6" xfId="0" applyNumberFormat="1" applyFont="1" applyFill="1" applyBorder="1" applyAlignment="1">
      <alignment horizontal="center" vertical="center"/>
    </xf>
    <xf numFmtId="184" fontId="47" fillId="0" borderId="0" xfId="0" applyNumberFormat="1" applyFont="1" applyFill="1" applyBorder="1" applyAlignment="1">
      <alignment vertical="center"/>
    </xf>
    <xf numFmtId="184" fontId="47" fillId="0" borderId="0" xfId="0" applyNumberFormat="1" applyFont="1" applyFill="1" applyBorder="1" applyAlignment="1">
      <alignment horizontal="center" vertical="center"/>
    </xf>
    <xf numFmtId="184" fontId="47" fillId="0" borderId="0" xfId="0" applyNumberFormat="1" applyFont="1" applyFill="1" applyAlignment="1">
      <alignment vertical="center"/>
    </xf>
    <xf numFmtId="184" fontId="47" fillId="0" borderId="13" xfId="0" applyNumberFormat="1" applyFont="1" applyFill="1" applyBorder="1" applyAlignment="1">
      <alignment horizontal="centerContinuous" vertical="center"/>
    </xf>
    <xf numFmtId="184" fontId="47" fillId="0" borderId="5" xfId="0" applyNumberFormat="1" applyFont="1" applyFill="1" applyBorder="1" applyAlignment="1">
      <alignment horizontal="centerContinuous" vertical="center"/>
    </xf>
    <xf numFmtId="184" fontId="47" fillId="0" borderId="7" xfId="0" applyNumberFormat="1" applyFont="1" applyFill="1" applyBorder="1" applyAlignment="1">
      <alignment horizontal="centerContinuous" vertical="center"/>
    </xf>
    <xf numFmtId="184" fontId="47" fillId="0" borderId="13" xfId="0" applyNumberFormat="1" applyFont="1" applyFill="1" applyBorder="1" applyAlignment="1">
      <alignment horizontal="center" vertical="center"/>
    </xf>
    <xf numFmtId="184" fontId="47" fillId="0" borderId="7" xfId="0" applyNumberFormat="1" applyFont="1" applyFill="1" applyBorder="1" applyAlignment="1">
      <alignment horizontal="center" vertical="center"/>
    </xf>
    <xf numFmtId="184" fontId="47" fillId="0" borderId="5" xfId="0" applyNumberFormat="1" applyFont="1" applyFill="1" applyBorder="1" applyAlignment="1">
      <alignment horizontal="center" vertical="center"/>
    </xf>
    <xf numFmtId="184" fontId="47" fillId="0" borderId="12" xfId="6" applyNumberFormat="1" applyFont="1" applyFill="1" applyBorder="1" applyAlignment="1">
      <alignment horizontal="center" vertical="center"/>
    </xf>
    <xf numFmtId="184" fontId="47" fillId="0" borderId="12" xfId="0" applyNumberFormat="1" applyFont="1" applyFill="1" applyBorder="1" applyAlignment="1">
      <alignment horizontal="center" vertical="center" shrinkToFit="1"/>
    </xf>
    <xf numFmtId="184" fontId="47" fillId="0" borderId="12" xfId="0" applyNumberFormat="1" applyFont="1" applyFill="1" applyBorder="1" applyAlignment="1">
      <alignment horizontal="centerContinuous" vertical="center" shrinkToFit="1"/>
    </xf>
    <xf numFmtId="184" fontId="47" fillId="0" borderId="11" xfId="0" applyNumberFormat="1" applyFont="1" applyFill="1" applyBorder="1" applyAlignment="1">
      <alignment horizontal="center" vertical="center" shrinkToFit="1"/>
    </xf>
    <xf numFmtId="184" fontId="47" fillId="0" borderId="9" xfId="0" applyNumberFormat="1" applyFont="1" applyFill="1" applyBorder="1" applyAlignment="1">
      <alignment horizontal="center" vertical="center" shrinkToFit="1"/>
    </xf>
    <xf numFmtId="184" fontId="47" fillId="0" borderId="10" xfId="0" applyNumberFormat="1" applyFont="1" applyFill="1" applyBorder="1" applyAlignment="1">
      <alignment horizontal="center" vertical="center"/>
    </xf>
    <xf numFmtId="184" fontId="47" fillId="0" borderId="0" xfId="6" applyNumberFormat="1" applyFont="1" applyFill="1" applyAlignment="1" applyProtection="1">
      <alignment horizontal="center" vertical="center" shrinkToFit="1"/>
      <protection locked="0"/>
    </xf>
    <xf numFmtId="3" fontId="47" fillId="0" borderId="0" xfId="0" applyNumberFormat="1" applyFont="1" applyFill="1" applyBorder="1" applyAlignment="1">
      <alignment vertical="center"/>
    </xf>
    <xf numFmtId="179" fontId="47" fillId="0" borderId="0" xfId="6" applyFont="1" applyFill="1" applyBorder="1" applyAlignment="1">
      <alignment horizontal="center" vertical="center"/>
    </xf>
    <xf numFmtId="184" fontId="50" fillId="0" borderId="0" xfId="6" applyNumberFormat="1" applyFont="1" applyFill="1" applyAlignment="1" applyProtection="1">
      <alignment horizontal="center" vertical="center" shrinkToFit="1"/>
      <protection locked="0"/>
    </xf>
    <xf numFmtId="0" fontId="50" fillId="0" borderId="38" xfId="0" applyFont="1" applyFill="1" applyBorder="1" applyAlignment="1">
      <alignment horizontal="center" vertical="center"/>
    </xf>
    <xf numFmtId="3" fontId="50" fillId="0" borderId="0" xfId="0" applyNumberFormat="1" applyFont="1" applyFill="1" applyBorder="1" applyAlignment="1">
      <alignment vertical="center"/>
    </xf>
    <xf numFmtId="179" fontId="50" fillId="0" borderId="0" xfId="6" applyFont="1" applyFill="1" applyBorder="1" applyAlignment="1">
      <alignment horizontal="center" vertical="center"/>
    </xf>
    <xf numFmtId="0" fontId="50" fillId="0" borderId="0" xfId="0" applyFont="1" applyFill="1" applyAlignment="1">
      <alignment vertical="center"/>
    </xf>
    <xf numFmtId="0" fontId="50" fillId="0" borderId="0" xfId="0" applyFont="1" applyFill="1" applyBorder="1" applyAlignment="1">
      <alignment vertical="center"/>
    </xf>
    <xf numFmtId="184" fontId="54" fillId="0" borderId="19" xfId="0" applyNumberFormat="1" applyFont="1" applyFill="1" applyBorder="1" applyAlignment="1">
      <alignment horizontal="center" vertical="center"/>
    </xf>
    <xf numFmtId="184" fontId="54" fillId="0" borderId="20" xfId="0" applyNumberFormat="1" applyFont="1" applyFill="1" applyBorder="1" applyAlignment="1">
      <alignment horizontal="center" vertical="center"/>
    </xf>
    <xf numFmtId="184" fontId="54" fillId="0" borderId="0" xfId="0" applyNumberFormat="1" applyFont="1" applyFill="1" applyAlignment="1">
      <alignment vertical="center"/>
    </xf>
    <xf numFmtId="184" fontId="54" fillId="0" borderId="0" xfId="0" applyNumberFormat="1" applyFont="1" applyFill="1" applyBorder="1" applyAlignment="1">
      <alignment horizontal="center" vertical="center"/>
    </xf>
    <xf numFmtId="184" fontId="54" fillId="0" borderId="0" xfId="6" applyNumberFormat="1" applyFont="1" applyFill="1" applyAlignment="1">
      <alignment vertical="center"/>
    </xf>
    <xf numFmtId="184" fontId="45" fillId="0" borderId="0" xfId="0" applyNumberFormat="1" applyFont="1" applyFill="1" applyBorder="1" applyAlignment="1">
      <alignment vertical="center"/>
    </xf>
    <xf numFmtId="207" fontId="54" fillId="4" borderId="0" xfId="112" applyNumberFormat="1" applyFont="1" applyFill="1" applyBorder="1" applyAlignment="1">
      <alignment horizontal="right" vertical="center" shrinkToFit="1"/>
    </xf>
    <xf numFmtId="41" fontId="54" fillId="4" borderId="0" xfId="0" applyNumberFormat="1" applyFont="1" applyFill="1" applyBorder="1" applyAlignment="1" applyProtection="1">
      <alignment vertical="center" shrinkToFit="1"/>
    </xf>
    <xf numFmtId="41" fontId="54" fillId="0" borderId="0" xfId="0" applyNumberFormat="1" applyFont="1" applyFill="1" applyBorder="1" applyAlignment="1" applyProtection="1">
      <alignment vertical="center" shrinkToFit="1"/>
    </xf>
    <xf numFmtId="3" fontId="54" fillId="0" borderId="0" xfId="112" applyNumberFormat="1" applyFont="1" applyFill="1" applyBorder="1" applyAlignment="1">
      <alignment horizontal="right" vertical="center" shrinkToFit="1"/>
    </xf>
    <xf numFmtId="208" fontId="54" fillId="0" borderId="0" xfId="112" applyNumberFormat="1" applyFont="1" applyFill="1" applyBorder="1" applyAlignment="1">
      <alignment horizontal="right" vertical="center" shrinkToFit="1"/>
    </xf>
    <xf numFmtId="184" fontId="47" fillId="0" borderId="0" xfId="0" applyNumberFormat="1" applyFont="1" applyFill="1" applyBorder="1" applyAlignment="1">
      <alignment horizontal="left" vertical="center"/>
    </xf>
    <xf numFmtId="184" fontId="47" fillId="0" borderId="0" xfId="0" applyNumberFormat="1" applyFont="1" applyFill="1" applyBorder="1" applyAlignment="1">
      <alignment horizontal="right" vertical="center"/>
    </xf>
    <xf numFmtId="184" fontId="47" fillId="0" borderId="29" xfId="6" applyNumberFormat="1" applyFont="1" applyFill="1" applyBorder="1" applyAlignment="1">
      <alignment horizontal="center" vertical="center"/>
    </xf>
    <xf numFmtId="3" fontId="47" fillId="0" borderId="21" xfId="0" applyNumberFormat="1" applyFont="1" applyBorder="1" applyAlignment="1">
      <alignment horizontal="center" vertical="center"/>
    </xf>
    <xf numFmtId="184" fontId="47" fillId="0" borderId="30" xfId="0" applyNumberFormat="1" applyFont="1" applyFill="1" applyBorder="1" applyAlignment="1">
      <alignment horizontal="center" vertical="center"/>
    </xf>
    <xf numFmtId="184" fontId="47" fillId="0" borderId="31" xfId="6" applyNumberFormat="1" applyFont="1" applyFill="1" applyBorder="1" applyAlignment="1">
      <alignment horizontal="center" vertical="center"/>
    </xf>
    <xf numFmtId="3" fontId="47" fillId="0" borderId="13" xfId="0" applyNumberFormat="1" applyFont="1" applyBorder="1" applyAlignment="1">
      <alignment horizontal="center" vertical="center"/>
    </xf>
    <xf numFmtId="184" fontId="47" fillId="0" borderId="32" xfId="0" applyNumberFormat="1" applyFont="1" applyFill="1" applyBorder="1" applyAlignment="1">
      <alignment horizontal="center" vertical="center"/>
    </xf>
    <xf numFmtId="184" fontId="47" fillId="0" borderId="33" xfId="6" applyNumberFormat="1" applyFont="1" applyFill="1" applyBorder="1" applyAlignment="1">
      <alignment horizontal="center" vertical="center"/>
    </xf>
    <xf numFmtId="3" fontId="47" fillId="0" borderId="11" xfId="0" applyNumberFormat="1" applyFont="1" applyBorder="1" applyAlignment="1">
      <alignment horizontal="center" vertical="center" shrinkToFit="1"/>
    </xf>
    <xf numFmtId="184" fontId="47" fillId="0" borderId="34" xfId="0" applyNumberFormat="1" applyFont="1" applyFill="1" applyBorder="1" applyAlignment="1">
      <alignment horizontal="center" vertical="center"/>
    </xf>
    <xf numFmtId="1" fontId="47" fillId="0" borderId="31" xfId="2" quotePrefix="1" applyNumberFormat="1" applyFont="1" applyFill="1" applyBorder="1" applyAlignment="1">
      <alignment horizontal="center" vertical="center"/>
    </xf>
    <xf numFmtId="183" fontId="47" fillId="0" borderId="0" xfId="2" applyNumberFormat="1" applyFont="1" applyFill="1" applyBorder="1" applyAlignment="1" applyProtection="1">
      <alignment horizontal="center" vertical="center" shrinkToFit="1"/>
      <protection locked="0"/>
    </xf>
    <xf numFmtId="183" fontId="47" fillId="0" borderId="0" xfId="2" quotePrefix="1" applyNumberFormat="1" applyFont="1" applyFill="1" applyBorder="1" applyAlignment="1" applyProtection="1">
      <alignment horizontal="center" vertical="center" shrinkToFit="1"/>
      <protection locked="0"/>
    </xf>
    <xf numFmtId="1" fontId="47" fillId="0" borderId="32" xfId="2" quotePrefix="1" applyNumberFormat="1" applyFont="1" applyFill="1" applyBorder="1" applyAlignment="1">
      <alignment horizontal="center" vertical="center"/>
    </xf>
    <xf numFmtId="1" fontId="49" fillId="0" borderId="31" xfId="2" quotePrefix="1" applyNumberFormat="1" applyFont="1" applyFill="1" applyBorder="1" applyAlignment="1">
      <alignment horizontal="center" vertical="center"/>
    </xf>
    <xf numFmtId="183" fontId="49" fillId="0" borderId="6" xfId="2" applyNumberFormat="1" applyFont="1" applyFill="1" applyBorder="1" applyAlignment="1" applyProtection="1">
      <alignment horizontal="center" vertical="center" shrinkToFit="1"/>
      <protection locked="0"/>
    </xf>
    <xf numFmtId="183" fontId="49" fillId="0" borderId="0" xfId="2" applyNumberFormat="1" applyFont="1" applyFill="1" applyBorder="1" applyAlignment="1" applyProtection="1">
      <alignment horizontal="center" vertical="center" shrinkToFit="1"/>
      <protection locked="0"/>
    </xf>
    <xf numFmtId="1" fontId="49" fillId="0" borderId="32" xfId="2" quotePrefix="1" applyNumberFormat="1" applyFont="1" applyFill="1" applyBorder="1" applyAlignment="1">
      <alignment horizontal="center" vertical="center"/>
    </xf>
    <xf numFmtId="1" fontId="47" fillId="0" borderId="35" xfId="2" quotePrefix="1" applyNumberFormat="1" applyFont="1" applyFill="1" applyBorder="1" applyAlignment="1">
      <alignment horizontal="center" vertical="center"/>
    </xf>
    <xf numFmtId="183" fontId="47" fillId="0" borderId="20" xfId="2" applyNumberFormat="1" applyFont="1" applyFill="1" applyBorder="1" applyAlignment="1" applyProtection="1">
      <alignment horizontal="center" vertical="center" shrinkToFit="1"/>
      <protection locked="0"/>
    </xf>
    <xf numFmtId="183" fontId="47" fillId="0" borderId="17" xfId="2" applyNumberFormat="1" applyFont="1" applyFill="1" applyBorder="1" applyAlignment="1" applyProtection="1">
      <alignment horizontal="center" vertical="center" shrinkToFit="1"/>
      <protection locked="0"/>
    </xf>
    <xf numFmtId="183" fontId="47" fillId="0" borderId="17" xfId="2" quotePrefix="1" applyNumberFormat="1" applyFont="1" applyFill="1" applyBorder="1" applyAlignment="1" applyProtection="1">
      <alignment horizontal="center" vertical="center" shrinkToFit="1"/>
      <protection locked="0"/>
    </xf>
    <xf numFmtId="0" fontId="53" fillId="0" borderId="0" xfId="0" applyFont="1" applyFill="1" applyAlignment="1">
      <alignment horizontal="right" vertical="center"/>
    </xf>
    <xf numFmtId="0" fontId="63" fillId="0" borderId="0" xfId="0" applyFont="1" applyFill="1" applyAlignment="1">
      <alignment vertical="center"/>
    </xf>
    <xf numFmtId="3" fontId="47" fillId="0" borderId="7" xfId="0" applyNumberFormat="1" applyFont="1" applyBorder="1" applyAlignment="1">
      <alignment horizontal="center" vertical="center"/>
    </xf>
    <xf numFmtId="183" fontId="47" fillId="0" borderId="15" xfId="2" applyNumberFormat="1" applyFont="1" applyFill="1" applyBorder="1" applyAlignment="1" applyProtection="1">
      <alignment horizontal="center" vertical="center" shrinkToFit="1"/>
      <protection locked="0"/>
    </xf>
    <xf numFmtId="183" fontId="47" fillId="0" borderId="23" xfId="2" applyNumberFormat="1" applyFont="1" applyFill="1" applyBorder="1" applyAlignment="1" applyProtection="1">
      <alignment horizontal="center" vertical="center" shrinkToFit="1"/>
      <protection locked="0"/>
    </xf>
    <xf numFmtId="183" fontId="47" fillId="0" borderId="8" xfId="2" applyNumberFormat="1" applyFont="1" applyFill="1" applyBorder="1" applyAlignment="1" applyProtection="1">
      <alignment horizontal="center" vertical="center" shrinkToFit="1"/>
      <protection locked="0"/>
    </xf>
    <xf numFmtId="183" fontId="47" fillId="0" borderId="6" xfId="2" applyNumberFormat="1" applyFont="1" applyFill="1" applyBorder="1" applyAlignment="1" applyProtection="1">
      <alignment horizontal="center" vertical="center" shrinkToFit="1"/>
      <protection locked="0"/>
    </xf>
    <xf numFmtId="183" fontId="47" fillId="0" borderId="5" xfId="2" applyNumberFormat="1" applyFont="1" applyFill="1" applyBorder="1" applyAlignment="1" applyProtection="1">
      <alignment horizontal="center" vertical="center" shrinkToFit="1"/>
      <protection locked="0"/>
    </xf>
    <xf numFmtId="183" fontId="47" fillId="0" borderId="19" xfId="2" applyNumberFormat="1" applyFont="1" applyFill="1" applyBorder="1" applyAlignment="1" applyProtection="1">
      <alignment horizontal="center" vertical="center" shrinkToFit="1"/>
      <protection locked="0"/>
    </xf>
    <xf numFmtId="3" fontId="54" fillId="0" borderId="0" xfId="0" applyNumberFormat="1" applyFont="1" applyFill="1" applyBorder="1" applyAlignment="1"/>
    <xf numFmtId="3" fontId="54" fillId="0" borderId="0" xfId="0" applyNumberFormat="1" applyFont="1" applyFill="1" applyAlignment="1"/>
    <xf numFmtId="186" fontId="54" fillId="0" borderId="0" xfId="0" applyNumberFormat="1" applyFont="1" applyFill="1" applyAlignment="1"/>
    <xf numFmtId="3" fontId="54" fillId="0" borderId="0" xfId="0" applyNumberFormat="1" applyFont="1" applyFill="1" applyAlignment="1">
      <alignment horizontal="right"/>
    </xf>
    <xf numFmtId="0" fontId="54" fillId="0" borderId="0" xfId="0" applyFont="1" applyFill="1" applyAlignment="1"/>
    <xf numFmtId="3" fontId="54" fillId="0" borderId="0" xfId="0" applyNumberFormat="1" applyFont="1" applyFill="1" applyBorder="1" applyAlignment="1">
      <alignment vertical="center"/>
    </xf>
    <xf numFmtId="0" fontId="54" fillId="0" borderId="0" xfId="0" applyFont="1" applyFill="1"/>
    <xf numFmtId="0" fontId="49" fillId="0" borderId="31" xfId="2" applyNumberFormat="1" applyFont="1" applyFill="1" applyBorder="1" applyAlignment="1">
      <alignment horizontal="center" vertical="center"/>
    </xf>
    <xf numFmtId="184" fontId="49" fillId="0" borderId="5" xfId="6" applyNumberFormat="1" applyFont="1" applyFill="1" applyBorder="1" applyAlignment="1">
      <alignment horizontal="center" vertical="center"/>
    </xf>
    <xf numFmtId="184" fontId="49" fillId="0" borderId="13" xfId="6" applyNumberFormat="1" applyFont="1" applyFill="1" applyBorder="1" applyAlignment="1">
      <alignment horizontal="center" vertical="center" wrapText="1"/>
    </xf>
    <xf numFmtId="3" fontId="49" fillId="0" borderId="13" xfId="0" applyNumberFormat="1" applyFont="1" applyFill="1" applyBorder="1" applyAlignment="1">
      <alignment horizontal="center" vertical="center" wrapText="1"/>
    </xf>
    <xf numFmtId="3" fontId="49" fillId="0" borderId="13" xfId="0" applyNumberFormat="1" applyFont="1" applyFill="1" applyBorder="1" applyAlignment="1">
      <alignment horizontal="center" vertical="center"/>
    </xf>
    <xf numFmtId="205" fontId="49" fillId="0" borderId="0" xfId="6" applyNumberFormat="1" applyFont="1" applyFill="1" applyBorder="1" applyAlignment="1">
      <alignment horizontal="center" vertical="center"/>
    </xf>
    <xf numFmtId="184" fontId="49" fillId="0" borderId="0" xfId="0" applyNumberFormat="1" applyFont="1" applyFill="1" applyBorder="1" applyAlignment="1">
      <alignment horizontal="centerContinuous" vertical="center"/>
    </xf>
    <xf numFmtId="184" fontId="49" fillId="0" borderId="0" xfId="0" applyNumberFormat="1" applyFont="1" applyFill="1" applyBorder="1" applyAlignment="1">
      <alignment horizontal="center" vertical="center"/>
    </xf>
    <xf numFmtId="184" fontId="49" fillId="0" borderId="0" xfId="0" applyNumberFormat="1" applyFont="1" applyFill="1" applyAlignment="1">
      <alignment vertical="center"/>
    </xf>
    <xf numFmtId="184" fontId="49" fillId="0" borderId="0" xfId="0" applyNumberFormat="1" applyFont="1" applyFill="1" applyBorder="1" applyAlignment="1">
      <alignment vertical="center"/>
    </xf>
    <xf numFmtId="184" fontId="47" fillId="0" borderId="13" xfId="6" applyNumberFormat="1" applyFont="1" applyFill="1" applyBorder="1" applyAlignment="1">
      <alignment horizontal="center" vertical="center" wrapText="1"/>
    </xf>
    <xf numFmtId="3" fontId="47" fillId="0" borderId="13" xfId="0" applyNumberFormat="1" applyFont="1" applyFill="1" applyBorder="1" applyAlignment="1">
      <alignment horizontal="center" vertical="center" wrapText="1"/>
    </xf>
    <xf numFmtId="205" fontId="47" fillId="0" borderId="0" xfId="6" applyNumberFormat="1" applyFont="1" applyFill="1" applyBorder="1" applyAlignment="1">
      <alignment horizontal="center" vertical="center"/>
    </xf>
    <xf numFmtId="0" fontId="47" fillId="0" borderId="35" xfId="0" applyFont="1" applyFill="1" applyBorder="1" applyAlignment="1">
      <alignment horizontal="center" vertical="center"/>
    </xf>
    <xf numFmtId="184" fontId="47" fillId="0" borderId="28" xfId="6" applyNumberFormat="1" applyFont="1" applyFill="1" applyBorder="1" applyAlignment="1">
      <alignment horizontal="center" vertical="center"/>
    </xf>
    <xf numFmtId="184" fontId="47" fillId="0" borderId="28" xfId="6" applyNumberFormat="1" applyFont="1" applyFill="1" applyBorder="1" applyAlignment="1">
      <alignment horizontal="center" vertical="center" wrapText="1"/>
    </xf>
    <xf numFmtId="3" fontId="47" fillId="0" borderId="28" xfId="0" applyNumberFormat="1" applyFont="1" applyFill="1" applyBorder="1" applyAlignment="1">
      <alignment horizontal="center" vertical="center" wrapText="1"/>
    </xf>
    <xf numFmtId="3" fontId="47" fillId="0" borderId="28" xfId="0" applyNumberFormat="1" applyFont="1" applyFill="1" applyBorder="1" applyAlignment="1">
      <alignment horizontal="center" vertical="center"/>
    </xf>
    <xf numFmtId="205" fontId="47" fillId="0" borderId="17" xfId="6" applyNumberFormat="1" applyFont="1" applyFill="1" applyBorder="1" applyAlignment="1">
      <alignment horizontal="center" vertical="center"/>
    </xf>
    <xf numFmtId="0" fontId="53" fillId="0" borderId="59" xfId="342" applyNumberFormat="1" applyFont="1" applyFill="1" applyBorder="1" applyAlignment="1">
      <alignment horizontal="right" vertical="center"/>
    </xf>
    <xf numFmtId="0" fontId="47" fillId="0" borderId="3" xfId="0" applyFont="1" applyFill="1" applyBorder="1" applyAlignment="1">
      <alignment horizontal="center" vertical="center" wrapText="1"/>
    </xf>
    <xf numFmtId="0" fontId="47" fillId="0" borderId="25" xfId="0" applyFont="1" applyBorder="1" applyAlignment="1">
      <alignment horizontal="right" vertical="center" wrapText="1"/>
    </xf>
    <xf numFmtId="179" fontId="47" fillId="0" borderId="0" xfId="2" applyFont="1" applyFill="1" applyAlignment="1">
      <alignment horizontal="right" vertical="center"/>
    </xf>
    <xf numFmtId="0" fontId="47" fillId="0" borderId="3" xfId="0" applyFont="1" applyFill="1" applyBorder="1" applyAlignment="1">
      <alignment horizontal="center" vertical="center" wrapText="1" shrinkToFit="1"/>
    </xf>
    <xf numFmtId="0" fontId="44" fillId="0" borderId="0" xfId="0" applyFont="1" applyAlignment="1">
      <alignment horizontal="center" vertical="center"/>
    </xf>
    <xf numFmtId="0" fontId="44" fillId="0" borderId="0" xfId="0" applyFont="1" applyAlignment="1">
      <alignment horizontal="center" vertical="center" shrinkToFit="1"/>
    </xf>
    <xf numFmtId="0" fontId="47" fillId="0" borderId="0" xfId="0" applyFont="1" applyAlignment="1">
      <alignment horizontal="right" vertical="center"/>
    </xf>
    <xf numFmtId="0" fontId="47" fillId="0" borderId="27" xfId="0" applyFont="1" applyBorder="1" applyAlignment="1">
      <alignment horizontal="center" vertical="center"/>
    </xf>
    <xf numFmtId="0" fontId="47" fillId="0" borderId="18" xfId="0" applyFont="1" applyBorder="1" applyAlignment="1">
      <alignment horizontal="center" vertical="center"/>
    </xf>
    <xf numFmtId="0" fontId="47" fillId="0" borderId="26" xfId="0" applyFont="1" applyBorder="1" applyAlignment="1">
      <alignment horizontal="center" vertical="center"/>
    </xf>
    <xf numFmtId="179" fontId="44" fillId="0" borderId="0" xfId="2" applyFont="1" applyFill="1" applyAlignment="1">
      <alignment horizontal="center" vertical="center"/>
    </xf>
    <xf numFmtId="179" fontId="59" fillId="0" borderId="0" xfId="2" applyFont="1" applyFill="1" applyAlignment="1">
      <alignment horizontal="center" vertical="center" shrinkToFit="1"/>
    </xf>
    <xf numFmtId="0" fontId="55" fillId="0" borderId="0" xfId="0" applyFont="1" applyFill="1" applyAlignment="1">
      <alignment horizontal="center" vertical="center"/>
    </xf>
    <xf numFmtId="179" fontId="44" fillId="0" borderId="0" xfId="2" applyFont="1" applyFill="1" applyAlignment="1">
      <alignment horizontal="center" vertical="center" shrinkToFit="1"/>
    </xf>
    <xf numFmtId="0" fontId="44" fillId="0" borderId="0" xfId="0" applyFont="1" applyFill="1" applyAlignment="1">
      <alignment horizontal="center" vertical="center"/>
    </xf>
    <xf numFmtId="0" fontId="51" fillId="0" borderId="0" xfId="0" applyFont="1" applyFill="1" applyBorder="1" applyAlignment="1">
      <alignment horizontal="center" vertical="center" wrapText="1" shrinkToFit="1"/>
    </xf>
    <xf numFmtId="0" fontId="51" fillId="0" borderId="40" xfId="0" applyFont="1" applyFill="1" applyBorder="1" applyAlignment="1">
      <alignment horizontal="center" vertical="center" shrinkToFit="1"/>
    </xf>
    <xf numFmtId="0" fontId="51" fillId="0" borderId="46" xfId="0" applyFont="1" applyFill="1" applyBorder="1" applyAlignment="1">
      <alignment horizontal="center" vertical="center" shrinkToFit="1"/>
    </xf>
    <xf numFmtId="0" fontId="51" fillId="0" borderId="47" xfId="0" applyFont="1" applyFill="1" applyBorder="1" applyAlignment="1">
      <alignment horizontal="center" vertical="center" shrinkToFit="1"/>
    </xf>
    <xf numFmtId="2" fontId="47" fillId="0" borderId="17" xfId="0" applyNumberFormat="1" applyFont="1" applyFill="1" applyBorder="1" applyAlignment="1">
      <alignment horizontal="center" vertical="center"/>
    </xf>
    <xf numFmtId="0" fontId="59" fillId="0" borderId="0" xfId="0" applyFont="1" applyFill="1" applyAlignment="1">
      <alignment horizontal="center" vertical="center"/>
    </xf>
    <xf numFmtId="0" fontId="51" fillId="0" borderId="38" xfId="0" applyFont="1" applyFill="1" applyBorder="1" applyAlignment="1">
      <alignment horizontal="center" vertical="center"/>
    </xf>
    <xf numFmtId="0" fontId="51" fillId="0" borderId="0" xfId="0" applyFont="1" applyFill="1" applyBorder="1" applyAlignment="1">
      <alignment horizontal="center" vertical="center"/>
    </xf>
    <xf numFmtId="0" fontId="51" fillId="0" borderId="48" xfId="0" quotePrefix="1" applyFont="1" applyFill="1" applyBorder="1" applyAlignment="1">
      <alignment horizontal="center" vertical="center"/>
    </xf>
    <xf numFmtId="0" fontId="51" fillId="0" borderId="46" xfId="0" quotePrefix="1" applyFont="1" applyFill="1" applyBorder="1" applyAlignment="1">
      <alignment horizontal="center" vertical="center"/>
    </xf>
    <xf numFmtId="3" fontId="59" fillId="0" borderId="0" xfId="0" applyNumberFormat="1" applyFont="1" applyFill="1" applyAlignment="1">
      <alignment horizontal="center" vertical="center"/>
    </xf>
    <xf numFmtId="0" fontId="47" fillId="0" borderId="0" xfId="0" applyFont="1" applyFill="1" applyBorder="1" applyAlignment="1">
      <alignment horizontal="right" vertical="center"/>
    </xf>
    <xf numFmtId="0" fontId="47" fillId="0" borderId="25" xfId="0" applyFont="1" applyFill="1" applyBorder="1" applyAlignment="1">
      <alignment horizontal="right" vertical="center"/>
    </xf>
    <xf numFmtId="0" fontId="47" fillId="0" borderId="27" xfId="2" quotePrefix="1" applyNumberFormat="1" applyFont="1" applyFill="1" applyBorder="1" applyAlignment="1">
      <alignment horizontal="center" vertical="center"/>
    </xf>
    <xf numFmtId="0" fontId="47" fillId="0" borderId="18" xfId="2" quotePrefix="1" applyNumberFormat="1" applyFont="1" applyFill="1" applyBorder="1" applyAlignment="1">
      <alignment horizontal="center" vertical="center"/>
    </xf>
    <xf numFmtId="0" fontId="47" fillId="0" borderId="26" xfId="2" quotePrefix="1" applyNumberFormat="1" applyFont="1" applyFill="1" applyBorder="1" applyAlignment="1">
      <alignment horizontal="center" vertical="center"/>
    </xf>
    <xf numFmtId="0" fontId="49" fillId="0" borderId="18" xfId="2" quotePrefix="1" applyNumberFormat="1" applyFont="1" applyFill="1" applyBorder="1" applyAlignment="1">
      <alignment horizontal="center" vertical="center"/>
    </xf>
    <xf numFmtId="0" fontId="49" fillId="0" borderId="26" xfId="2" quotePrefix="1" applyNumberFormat="1" applyFont="1" applyFill="1" applyBorder="1" applyAlignment="1">
      <alignment horizontal="center" vertical="center"/>
    </xf>
    <xf numFmtId="179" fontId="47" fillId="0" borderId="5" xfId="2" applyFont="1" applyFill="1" applyBorder="1" applyAlignment="1">
      <alignment horizontal="center" vertical="center" wrapText="1"/>
    </xf>
    <xf numFmtId="179" fontId="47" fillId="0" borderId="12" xfId="2" applyFont="1" applyFill="1" applyBorder="1" applyAlignment="1">
      <alignment horizontal="center" vertical="center"/>
    </xf>
    <xf numFmtId="0" fontId="47" fillId="0" borderId="6" xfId="0" applyFont="1" applyFill="1" applyBorder="1" applyAlignment="1">
      <alignment horizontal="center" vertical="center"/>
    </xf>
    <xf numFmtId="0" fontId="47" fillId="0" borderId="10" xfId="0" quotePrefix="1" applyFont="1" applyFill="1" applyBorder="1" applyAlignment="1">
      <alignment horizontal="center" vertical="center"/>
    </xf>
    <xf numFmtId="179" fontId="47" fillId="0" borderId="15" xfId="2" applyFont="1" applyFill="1" applyBorder="1" applyAlignment="1">
      <alignment horizontal="center" vertical="center" shrinkToFit="1"/>
    </xf>
    <xf numFmtId="179" fontId="47" fillId="0" borderId="23" xfId="2" applyFont="1" applyFill="1" applyBorder="1" applyAlignment="1">
      <alignment horizontal="center" vertical="center" shrinkToFit="1"/>
    </xf>
    <xf numFmtId="179" fontId="47" fillId="0" borderId="8" xfId="2" applyFont="1" applyFill="1" applyBorder="1" applyAlignment="1">
      <alignment horizontal="center" vertical="center" shrinkToFit="1"/>
    </xf>
    <xf numFmtId="1" fontId="53" fillId="0" borderId="6" xfId="2" applyNumberFormat="1" applyFont="1" applyFill="1" applyBorder="1" applyAlignment="1">
      <alignment horizontal="center" vertical="center" shrinkToFit="1"/>
    </xf>
    <xf numFmtId="0" fontId="45" fillId="0" borderId="0" xfId="0" applyFont="1" applyFill="1" applyBorder="1"/>
    <xf numFmtId="0" fontId="45" fillId="0" borderId="5" xfId="0" applyFont="1" applyFill="1" applyBorder="1"/>
    <xf numFmtId="186" fontId="47" fillId="0" borderId="27" xfId="0" applyNumberFormat="1" applyFont="1" applyFill="1" applyBorder="1" applyAlignment="1">
      <alignment horizontal="center" vertical="center"/>
    </xf>
    <xf numFmtId="186" fontId="47" fillId="0" borderId="18" xfId="0" applyNumberFormat="1" applyFont="1" applyFill="1" applyBorder="1" applyAlignment="1">
      <alignment horizontal="center" vertical="center"/>
    </xf>
    <xf numFmtId="186" fontId="47" fillId="0" borderId="26" xfId="0" applyNumberFormat="1" applyFont="1" applyFill="1" applyBorder="1" applyAlignment="1">
      <alignment horizontal="center" vertical="center"/>
    </xf>
    <xf numFmtId="3" fontId="47" fillId="0" borderId="24" xfId="0" applyNumberFormat="1" applyFont="1" applyFill="1" applyBorder="1" applyAlignment="1">
      <alignment horizontal="center" vertical="center"/>
    </xf>
    <xf numFmtId="3" fontId="47" fillId="0" borderId="25" xfId="0" applyNumberFormat="1" applyFont="1" applyFill="1" applyBorder="1" applyAlignment="1">
      <alignment horizontal="center" vertical="center"/>
    </xf>
    <xf numFmtId="3" fontId="47" fillId="0" borderId="6" xfId="0" applyNumberFormat="1" applyFont="1" applyFill="1" applyBorder="1" applyAlignment="1">
      <alignment horizontal="center" vertical="center"/>
    </xf>
    <xf numFmtId="3" fontId="47" fillId="0" borderId="0" xfId="0" applyNumberFormat="1" applyFont="1" applyFill="1" applyBorder="1" applyAlignment="1">
      <alignment horizontal="center" vertical="center"/>
    </xf>
    <xf numFmtId="3" fontId="47" fillId="0" borderId="27" xfId="0" applyNumberFormat="1" applyFont="1" applyFill="1" applyBorder="1" applyAlignment="1">
      <alignment horizontal="center" vertical="center"/>
    </xf>
    <xf numFmtId="3" fontId="47" fillId="0" borderId="18" xfId="0" applyNumberFormat="1" applyFont="1" applyFill="1" applyBorder="1" applyAlignment="1">
      <alignment horizontal="center" vertical="center"/>
    </xf>
    <xf numFmtId="3" fontId="47" fillId="0" borderId="26" xfId="0" applyNumberFormat="1" applyFont="1" applyFill="1" applyBorder="1" applyAlignment="1">
      <alignment horizontal="center" vertical="center"/>
    </xf>
    <xf numFmtId="1" fontId="47" fillId="0" borderId="0" xfId="2" applyNumberFormat="1" applyFont="1" applyFill="1" applyBorder="1" applyAlignment="1">
      <alignment horizontal="right" vertical="center"/>
    </xf>
    <xf numFmtId="1" fontId="47" fillId="0" borderId="25" xfId="2" applyNumberFormat="1" applyFont="1" applyFill="1" applyBorder="1" applyAlignment="1">
      <alignment horizontal="right" vertical="center"/>
    </xf>
    <xf numFmtId="1" fontId="47" fillId="0" borderId="0" xfId="7" applyNumberFormat="1" applyFont="1" applyFill="1" applyBorder="1" applyAlignment="1">
      <alignment horizontal="right" vertical="center"/>
    </xf>
    <xf numFmtId="0" fontId="44" fillId="0" borderId="0" xfId="0" applyFont="1" applyFill="1" applyAlignment="1">
      <alignment horizontal="center" vertical="center" shrinkToFit="1"/>
    </xf>
    <xf numFmtId="0" fontId="47" fillId="0" borderId="17" xfId="0" applyFont="1" applyFill="1" applyBorder="1" applyAlignment="1">
      <alignment horizontal="right" vertical="center"/>
    </xf>
    <xf numFmtId="0" fontId="47" fillId="0" borderId="24" xfId="0" applyFont="1" applyFill="1" applyBorder="1" applyAlignment="1">
      <alignment horizontal="center" vertical="center"/>
    </xf>
    <xf numFmtId="0" fontId="47" fillId="0" borderId="25" xfId="0" applyFont="1" applyFill="1" applyBorder="1" applyAlignment="1">
      <alignment horizontal="center" vertical="center"/>
    </xf>
    <xf numFmtId="0" fontId="47" fillId="0" borderId="22" xfId="0" applyFont="1" applyFill="1" applyBorder="1" applyAlignment="1">
      <alignment horizontal="center" vertical="center"/>
    </xf>
    <xf numFmtId="0" fontId="44" fillId="0" borderId="0" xfId="0" applyFont="1" applyFill="1" applyAlignment="1">
      <alignment vertical="center" shrinkToFit="1"/>
    </xf>
    <xf numFmtId="184" fontId="47" fillId="0" borderId="24" xfId="0" applyNumberFormat="1" applyFont="1" applyFill="1" applyBorder="1" applyAlignment="1">
      <alignment horizontal="center" vertical="center" wrapText="1" shrinkToFit="1"/>
    </xf>
    <xf numFmtId="184" fontId="47" fillId="0" borderId="25" xfId="0" applyNumberFormat="1" applyFont="1" applyFill="1" applyBorder="1" applyAlignment="1">
      <alignment horizontal="center" vertical="center" wrapText="1" shrinkToFit="1"/>
    </xf>
    <xf numFmtId="184" fontId="47" fillId="0" borderId="22" xfId="0" applyNumberFormat="1" applyFont="1" applyFill="1" applyBorder="1" applyAlignment="1">
      <alignment horizontal="center" vertical="center" wrapText="1" shrinkToFit="1"/>
    </xf>
    <xf numFmtId="184" fontId="47" fillId="0" borderId="24" xfId="0" applyNumberFormat="1" applyFont="1" applyFill="1" applyBorder="1" applyAlignment="1">
      <alignment horizontal="center" vertical="center" shrinkToFit="1"/>
    </xf>
    <xf numFmtId="184" fontId="47" fillId="0" borderId="18" xfId="0" applyNumberFormat="1" applyFont="1" applyFill="1" applyBorder="1" applyAlignment="1">
      <alignment horizontal="center" vertical="center" shrinkToFit="1"/>
    </xf>
    <xf numFmtId="184" fontId="44" fillId="0" borderId="0" xfId="0" applyNumberFormat="1" applyFont="1" applyFill="1" applyAlignment="1">
      <alignment horizontal="center" vertical="center"/>
    </xf>
    <xf numFmtId="184" fontId="45" fillId="0" borderId="0" xfId="0" applyNumberFormat="1" applyFont="1" applyFill="1" applyAlignment="1">
      <alignment horizontal="center" vertical="center"/>
    </xf>
    <xf numFmtId="184" fontId="47" fillId="0" borderId="6" xfId="0" applyNumberFormat="1" applyFont="1" applyFill="1" applyBorder="1" applyAlignment="1">
      <alignment horizontal="center" vertical="center" shrinkToFit="1"/>
    </xf>
    <xf numFmtId="184" fontId="47" fillId="0" borderId="9" xfId="0" applyNumberFormat="1" applyFont="1" applyFill="1" applyBorder="1" applyAlignment="1">
      <alignment horizontal="center" vertical="center" shrinkToFit="1"/>
    </xf>
    <xf numFmtId="184" fontId="47" fillId="0" borderId="12" xfId="0" applyNumberFormat="1" applyFont="1" applyFill="1" applyBorder="1" applyAlignment="1">
      <alignment horizontal="center" vertical="center" shrinkToFit="1"/>
    </xf>
    <xf numFmtId="184" fontId="47" fillId="0" borderId="0" xfId="0" applyNumberFormat="1" applyFont="1" applyFill="1" applyBorder="1" applyAlignment="1">
      <alignment horizontal="center" vertical="center"/>
    </xf>
    <xf numFmtId="184" fontId="47" fillId="0" borderId="9" xfId="0" applyNumberFormat="1" applyFont="1" applyFill="1" applyBorder="1" applyAlignment="1">
      <alignment horizontal="center" vertical="center"/>
    </xf>
    <xf numFmtId="184" fontId="47" fillId="0" borderId="12" xfId="0" applyNumberFormat="1" applyFont="1" applyFill="1" applyBorder="1" applyAlignment="1">
      <alignment horizontal="center" vertical="center"/>
    </xf>
    <xf numFmtId="184" fontId="47" fillId="0" borderId="24" xfId="0" applyNumberFormat="1" applyFont="1" applyFill="1" applyBorder="1" applyAlignment="1">
      <alignment horizontal="center" vertical="center"/>
    </xf>
    <xf numFmtId="184" fontId="47" fillId="0" borderId="25" xfId="0" applyNumberFormat="1" applyFont="1" applyFill="1" applyBorder="1" applyAlignment="1">
      <alignment horizontal="center" vertical="center"/>
    </xf>
    <xf numFmtId="184" fontId="47" fillId="0" borderId="22" xfId="0" applyNumberFormat="1" applyFont="1" applyFill="1" applyBorder="1" applyAlignment="1">
      <alignment horizontal="center" vertical="center"/>
    </xf>
    <xf numFmtId="184" fontId="47" fillId="0" borderId="0" xfId="0" applyNumberFormat="1" applyFont="1" applyFill="1" applyBorder="1" applyAlignment="1">
      <alignment horizontal="center" vertical="center" shrinkToFit="1"/>
    </xf>
    <xf numFmtId="184" fontId="47" fillId="0" borderId="29" xfId="6" applyNumberFormat="1" applyFont="1" applyFill="1" applyBorder="1" applyAlignment="1">
      <alignment horizontal="center" vertical="center" wrapText="1"/>
    </xf>
    <xf numFmtId="184" fontId="47" fillId="0" borderId="31" xfId="6" applyNumberFormat="1" applyFont="1" applyFill="1" applyBorder="1" applyAlignment="1">
      <alignment horizontal="center" vertical="center"/>
    </xf>
    <xf numFmtId="184" fontId="47" fillId="0" borderId="33" xfId="6" applyNumberFormat="1" applyFont="1" applyFill="1" applyBorder="1" applyAlignment="1">
      <alignment horizontal="center" vertical="center"/>
    </xf>
    <xf numFmtId="184" fontId="47" fillId="0" borderId="30" xfId="0" applyNumberFormat="1" applyFont="1" applyFill="1" applyBorder="1" applyAlignment="1">
      <alignment horizontal="center" vertical="center" wrapText="1"/>
    </xf>
    <xf numFmtId="184" fontId="47" fillId="0" borderId="32" xfId="0" applyNumberFormat="1" applyFont="1" applyFill="1" applyBorder="1" applyAlignment="1">
      <alignment horizontal="center" vertical="center"/>
    </xf>
    <xf numFmtId="184" fontId="47" fillId="0" borderId="34" xfId="0" applyNumberFormat="1" applyFont="1" applyFill="1" applyBorder="1" applyAlignment="1">
      <alignment horizontal="center" vertical="center"/>
    </xf>
    <xf numFmtId="3" fontId="47" fillId="0" borderId="24" xfId="0" applyNumberFormat="1" applyFont="1" applyBorder="1" applyAlignment="1">
      <alignment horizontal="center" vertical="center" wrapText="1"/>
    </xf>
    <xf numFmtId="3" fontId="47" fillId="0" borderId="25" xfId="0" applyNumberFormat="1" applyFont="1" applyBorder="1" applyAlignment="1">
      <alignment horizontal="center" vertical="center"/>
    </xf>
    <xf numFmtId="3" fontId="47" fillId="0" borderId="22" xfId="0" applyNumberFormat="1" applyFont="1" applyBorder="1" applyAlignment="1">
      <alignment horizontal="center" vertical="center"/>
    </xf>
    <xf numFmtId="3" fontId="47" fillId="0" borderId="6" xfId="0" applyNumberFormat="1" applyFont="1" applyBorder="1" applyAlignment="1">
      <alignment horizontal="center" vertical="center"/>
    </xf>
    <xf numFmtId="3" fontId="47" fillId="0" borderId="0" xfId="0" applyNumberFormat="1" applyFont="1" applyBorder="1" applyAlignment="1">
      <alignment horizontal="center" vertical="center"/>
    </xf>
    <xf numFmtId="3" fontId="47" fillId="0" borderId="5" xfId="0" applyNumberFormat="1" applyFont="1" applyBorder="1" applyAlignment="1">
      <alignment horizontal="center" vertical="center"/>
    </xf>
    <xf numFmtId="3" fontId="47" fillId="0" borderId="25" xfId="0" applyNumberFormat="1" applyFont="1" applyBorder="1" applyAlignment="1">
      <alignment horizontal="center" vertical="center" wrapText="1"/>
    </xf>
    <xf numFmtId="3" fontId="47" fillId="0" borderId="22" xfId="0" applyNumberFormat="1" applyFont="1" applyBorder="1" applyAlignment="1">
      <alignment horizontal="center" vertical="center" wrapText="1"/>
    </xf>
    <xf numFmtId="3" fontId="47" fillId="0" borderId="6" xfId="0" applyNumberFormat="1" applyFont="1" applyBorder="1" applyAlignment="1">
      <alignment horizontal="center" vertical="center" wrapText="1"/>
    </xf>
    <xf numFmtId="3" fontId="47" fillId="0" borderId="0" xfId="0" applyNumberFormat="1" applyFont="1" applyBorder="1" applyAlignment="1">
      <alignment horizontal="center" vertical="center" wrapText="1"/>
    </xf>
    <xf numFmtId="3" fontId="47" fillId="0" borderId="5" xfId="0" applyNumberFormat="1" applyFont="1" applyBorder="1" applyAlignment="1">
      <alignment horizontal="center" vertical="center" wrapText="1"/>
    </xf>
    <xf numFmtId="3" fontId="54" fillId="0" borderId="0" xfId="0" applyNumberFormat="1" applyFont="1" applyFill="1" applyBorder="1" applyAlignment="1">
      <alignment horizontal="left" vertical="center" wrapText="1"/>
    </xf>
    <xf numFmtId="3" fontId="47" fillId="0" borderId="7" xfId="0" applyNumberFormat="1" applyFont="1" applyFill="1" applyBorder="1" applyAlignment="1">
      <alignment horizontal="center" vertical="center"/>
    </xf>
    <xf numFmtId="3" fontId="47" fillId="0" borderId="11" xfId="0" applyNumberFormat="1" applyFont="1" applyFill="1" applyBorder="1" applyAlignment="1">
      <alignment horizontal="center" vertical="center"/>
    </xf>
    <xf numFmtId="184" fontId="47" fillId="0" borderId="24" xfId="6" applyNumberFormat="1" applyFont="1" applyFill="1" applyBorder="1" applyAlignment="1">
      <alignment horizontal="center" vertical="center" wrapText="1"/>
    </xf>
    <xf numFmtId="184" fontId="47" fillId="0" borderId="25" xfId="6" applyNumberFormat="1" applyFont="1" applyFill="1" applyBorder="1" applyAlignment="1">
      <alignment horizontal="center" vertical="center" wrapText="1"/>
    </xf>
    <xf numFmtId="184" fontId="47" fillId="0" borderId="22" xfId="6" applyNumberFormat="1" applyFont="1" applyFill="1" applyBorder="1" applyAlignment="1">
      <alignment horizontal="center" vertical="center" wrapText="1"/>
    </xf>
    <xf numFmtId="184" fontId="47" fillId="0" borderId="10" xfId="6" applyNumberFormat="1" applyFont="1" applyFill="1" applyBorder="1" applyAlignment="1">
      <alignment horizontal="center" vertical="center" wrapText="1"/>
    </xf>
    <xf numFmtId="184" fontId="47" fillId="0" borderId="9" xfId="6" applyNumberFormat="1" applyFont="1" applyFill="1" applyBorder="1" applyAlignment="1">
      <alignment horizontal="center" vertical="center" wrapText="1"/>
    </xf>
    <xf numFmtId="184" fontId="47" fillId="0" borderId="12" xfId="6" applyNumberFormat="1" applyFont="1" applyFill="1" applyBorder="1" applyAlignment="1">
      <alignment horizontal="center" vertical="center" wrapText="1"/>
    </xf>
    <xf numFmtId="184" fontId="47" fillId="0" borderId="5" xfId="6" applyNumberFormat="1" applyFont="1" applyFill="1" applyBorder="1" applyAlignment="1">
      <alignment horizontal="center" vertical="center"/>
    </xf>
    <xf numFmtId="184" fontId="47" fillId="0" borderId="12" xfId="6" applyNumberFormat="1" applyFont="1" applyFill="1" applyBorder="1" applyAlignment="1">
      <alignment horizontal="center" vertical="center"/>
    </xf>
    <xf numFmtId="184" fontId="47" fillId="0" borderId="7" xfId="6" applyNumberFormat="1" applyFont="1" applyFill="1" applyBorder="1" applyAlignment="1">
      <alignment horizontal="center" vertical="center" wrapText="1"/>
    </xf>
    <xf numFmtId="184" fontId="47" fillId="0" borderId="11" xfId="6" applyNumberFormat="1" applyFont="1" applyFill="1" applyBorder="1" applyAlignment="1">
      <alignment horizontal="center" vertical="center" wrapText="1"/>
    </xf>
    <xf numFmtId="3" fontId="47" fillId="0" borderId="7" xfId="0" applyNumberFormat="1" applyFont="1" applyFill="1" applyBorder="1" applyAlignment="1">
      <alignment horizontal="center" vertical="center" wrapText="1"/>
    </xf>
    <xf numFmtId="3" fontId="47" fillId="0" borderId="11" xfId="0" applyNumberFormat="1" applyFont="1" applyFill="1" applyBorder="1" applyAlignment="1">
      <alignment horizontal="center" vertical="center" wrapText="1"/>
    </xf>
    <xf numFmtId="184" fontId="47" fillId="0" borderId="32" xfId="0" applyNumberFormat="1" applyFont="1" applyFill="1" applyBorder="1" applyAlignment="1">
      <alignment horizontal="center" vertical="center" wrapText="1"/>
    </xf>
    <xf numFmtId="184" fontId="47" fillId="0" borderId="34" xfId="0" applyNumberFormat="1" applyFont="1" applyFill="1" applyBorder="1" applyAlignment="1">
      <alignment horizontal="center" vertical="center" wrapText="1"/>
    </xf>
    <xf numFmtId="183" fontId="47" fillId="0" borderId="0" xfId="2" applyNumberFormat="1" applyFont="1" applyFill="1" applyBorder="1" applyAlignment="1" applyProtection="1">
      <alignment horizontal="center" vertical="center" shrinkToFit="1"/>
      <protection locked="0"/>
    </xf>
    <xf numFmtId="183" fontId="47" fillId="0" borderId="5" xfId="2" applyNumberFormat="1" applyFont="1" applyFill="1" applyBorder="1" applyAlignment="1" applyProtection="1">
      <alignment horizontal="center" vertical="center" shrinkToFit="1"/>
      <protection locked="0"/>
    </xf>
    <xf numFmtId="183" fontId="47" fillId="0" borderId="17" xfId="2" applyNumberFormat="1" applyFont="1" applyFill="1" applyBorder="1" applyAlignment="1" applyProtection="1">
      <alignment horizontal="center" vertical="center" shrinkToFit="1"/>
      <protection locked="0"/>
    </xf>
    <xf numFmtId="183" fontId="47" fillId="0" borderId="19" xfId="2" applyNumberFormat="1" applyFont="1" applyFill="1" applyBorder="1" applyAlignment="1" applyProtection="1">
      <alignment horizontal="center" vertical="center" shrinkToFit="1"/>
      <protection locked="0"/>
    </xf>
    <xf numFmtId="183" fontId="47" fillId="0" borderId="23" xfId="2" applyNumberFormat="1" applyFont="1" applyFill="1" applyBorder="1" applyAlignment="1" applyProtection="1">
      <alignment horizontal="center" vertical="center" shrinkToFit="1"/>
      <protection locked="0"/>
    </xf>
    <xf numFmtId="183" fontId="47" fillId="0" borderId="8" xfId="2" applyNumberFormat="1" applyFont="1" applyFill="1" applyBorder="1" applyAlignment="1" applyProtection="1">
      <alignment horizontal="center" vertical="center" shrinkToFit="1"/>
      <protection locked="0"/>
    </xf>
    <xf numFmtId="183" fontId="49" fillId="0" borderId="0" xfId="2" applyNumberFormat="1" applyFont="1" applyFill="1" applyBorder="1" applyAlignment="1" applyProtection="1">
      <alignment horizontal="center" vertical="center" shrinkToFit="1"/>
      <protection locked="0"/>
    </xf>
    <xf numFmtId="183" fontId="47" fillId="0" borderId="6" xfId="2" applyNumberFormat="1" applyFont="1" applyFill="1" applyBorder="1" applyAlignment="1" applyProtection="1">
      <alignment horizontal="center" vertical="center" shrinkToFit="1"/>
      <protection locked="0"/>
    </xf>
    <xf numFmtId="183" fontId="47" fillId="0" borderId="20" xfId="2" applyNumberFormat="1" applyFont="1" applyFill="1" applyBorder="1" applyAlignment="1" applyProtection="1">
      <alignment horizontal="center" vertical="center" shrinkToFit="1"/>
      <protection locked="0"/>
    </xf>
    <xf numFmtId="3" fontId="47" fillId="0" borderId="10" xfId="0" applyNumberFormat="1" applyFont="1" applyBorder="1" applyAlignment="1">
      <alignment horizontal="center" vertical="center" wrapText="1"/>
    </xf>
    <xf numFmtId="3" fontId="47" fillId="0" borderId="9" xfId="0" applyNumberFormat="1" applyFont="1" applyBorder="1" applyAlignment="1">
      <alignment horizontal="center" vertical="center" wrapText="1"/>
    </xf>
    <xf numFmtId="3" fontId="47" fillId="0" borderId="12" xfId="0" applyNumberFormat="1" applyFont="1" applyBorder="1" applyAlignment="1">
      <alignment horizontal="center" vertical="center" wrapText="1"/>
    </xf>
    <xf numFmtId="183" fontId="47" fillId="0" borderId="15" xfId="2" applyNumberFormat="1" applyFont="1" applyFill="1" applyBorder="1" applyAlignment="1" applyProtection="1">
      <alignment horizontal="center" vertical="center" shrinkToFit="1"/>
      <protection locked="0"/>
    </xf>
    <xf numFmtId="183" fontId="49" fillId="0" borderId="6" xfId="2" applyNumberFormat="1" applyFont="1" applyFill="1" applyBorder="1" applyAlignment="1" applyProtection="1">
      <alignment horizontal="center" vertical="center" shrinkToFit="1"/>
      <protection locked="0"/>
    </xf>
    <xf numFmtId="216" fontId="47" fillId="0" borderId="23" xfId="2" applyNumberFormat="1" applyFont="1" applyFill="1" applyBorder="1" applyAlignment="1" applyProtection="1">
      <alignment horizontal="center" vertical="center" shrinkToFit="1"/>
      <protection locked="0"/>
    </xf>
    <xf numFmtId="216" fontId="47" fillId="0" borderId="8" xfId="2" applyNumberFormat="1" applyFont="1" applyFill="1" applyBorder="1" applyAlignment="1" applyProtection="1">
      <alignment horizontal="center" vertical="center" shrinkToFit="1"/>
      <protection locked="0"/>
    </xf>
    <xf numFmtId="216" fontId="47" fillId="0" borderId="0" xfId="2" applyNumberFormat="1" applyFont="1" applyFill="1" applyBorder="1" applyAlignment="1" applyProtection="1">
      <alignment horizontal="center" vertical="center" shrinkToFit="1"/>
      <protection locked="0"/>
    </xf>
    <xf numFmtId="216" fontId="47" fillId="0" borderId="5" xfId="2" applyNumberFormat="1" applyFont="1" applyFill="1" applyBorder="1" applyAlignment="1" applyProtection="1">
      <alignment horizontal="center" vertical="center" shrinkToFit="1"/>
      <protection locked="0"/>
    </xf>
    <xf numFmtId="3" fontId="47" fillId="0" borderId="3" xfId="0" applyNumberFormat="1" applyFont="1" applyBorder="1" applyAlignment="1">
      <alignment horizontal="center" vertical="center" wrapText="1"/>
    </xf>
    <xf numFmtId="3" fontId="47" fillId="0" borderId="23" xfId="0" applyNumberFormat="1" applyFont="1" applyBorder="1" applyAlignment="1">
      <alignment horizontal="center" vertical="center"/>
    </xf>
    <xf numFmtId="3" fontId="47" fillId="0" borderId="20" xfId="0" applyNumberFormat="1" applyFont="1" applyBorder="1" applyAlignment="1">
      <alignment horizontal="center" vertical="center"/>
    </xf>
    <xf numFmtId="3" fontId="47" fillId="0" borderId="17" xfId="0" applyNumberFormat="1" applyFont="1" applyBorder="1" applyAlignment="1">
      <alignment horizontal="center" vertical="center"/>
    </xf>
    <xf numFmtId="3" fontId="49" fillId="0" borderId="6" xfId="0" applyNumberFormat="1" applyFont="1" applyBorder="1" applyAlignment="1">
      <alignment horizontal="center" vertical="center"/>
    </xf>
    <xf numFmtId="3" fontId="49" fillId="0" borderId="0" xfId="0" applyNumberFormat="1" applyFont="1" applyBorder="1" applyAlignment="1">
      <alignment horizontal="center" vertical="center"/>
    </xf>
    <xf numFmtId="3" fontId="47" fillId="0" borderId="15" xfId="0" applyNumberFormat="1" applyFont="1" applyBorder="1" applyAlignment="1">
      <alignment horizontal="center" vertical="center"/>
    </xf>
    <xf numFmtId="187" fontId="49" fillId="0" borderId="0" xfId="0" applyNumberFormat="1" applyFont="1" applyBorder="1" applyAlignment="1">
      <alignment horizontal="center" vertical="center"/>
    </xf>
    <xf numFmtId="187" fontId="49" fillId="0" borderId="5" xfId="0" applyNumberFormat="1" applyFont="1" applyBorder="1" applyAlignment="1">
      <alignment horizontal="center" vertical="center"/>
    </xf>
    <xf numFmtId="187" fontId="47" fillId="0" borderId="0" xfId="0" applyNumberFormat="1" applyFont="1" applyBorder="1" applyAlignment="1">
      <alignment horizontal="center" vertical="center"/>
    </xf>
    <xf numFmtId="187" fontId="47" fillId="0" borderId="5" xfId="0" applyNumberFormat="1" applyFont="1" applyBorder="1" applyAlignment="1">
      <alignment horizontal="center" vertical="center"/>
    </xf>
    <xf numFmtId="187" fontId="47" fillId="0" borderId="17" xfId="0" applyNumberFormat="1" applyFont="1" applyBorder="1" applyAlignment="1">
      <alignment horizontal="center" vertical="center"/>
    </xf>
    <xf numFmtId="187" fontId="47" fillId="0" borderId="19" xfId="0" applyNumberFormat="1" applyFont="1" applyBorder="1" applyAlignment="1">
      <alignment horizontal="center" vertical="center"/>
    </xf>
  </cellXfs>
  <cellStyles count="398">
    <cellStyle name="??&amp;O?&amp;H?_x0008_??_x0007__x0001__x0001_" xfId="369"/>
    <cellStyle name="20% - 강조색1 2" xfId="352"/>
    <cellStyle name="20% - 강조색6 2" xfId="353"/>
    <cellStyle name="40% - 강조색3 2" xfId="346"/>
    <cellStyle name="40% - 강조색3 3" xfId="354"/>
    <cellStyle name="ÅëÈ­ [0]_¼ÕÀÍ¿¹»ê" xfId="10"/>
    <cellStyle name="AeE­ [0]_¼OAI¿¹≫e" xfId="11"/>
    <cellStyle name="ÅëÈ­ [0]_ÀÎ°Çºñ,¿ÜÁÖºñ" xfId="12"/>
    <cellStyle name="AeE­ [0]_AI°Cºn,μμ±Þºn" xfId="13"/>
    <cellStyle name="ÅëÈ­ [0]_laroux" xfId="14"/>
    <cellStyle name="AeE­ [0]_laroux_1" xfId="15"/>
    <cellStyle name="ÅëÈ­ [0]_laroux_1" xfId="16"/>
    <cellStyle name="AeE­ [0]_laroux_1_43-10주택" xfId="121"/>
    <cellStyle name="ÅëÈ­ [0]_laroux_1_43-10주택" xfId="122"/>
    <cellStyle name="AeE­ [0]_laroux_1_45-09 유통 금융 보험 및 기타서비스(97-109)" xfId="123"/>
    <cellStyle name="ÅëÈ­ [0]_laroux_1_45-09 유통 금융 보험 및 기타서비스(97-109)" xfId="124"/>
    <cellStyle name="AeE­ [0]_laroux_1_46-09 유통 금융 보험 및 기타서비스" xfId="125"/>
    <cellStyle name="ÅëÈ­ [0]_laroux_1_46-09 유통 금융 보험 및 기타서비스" xfId="126"/>
    <cellStyle name="AeE­ [0]_laroux_1_46-11 교통 관광 및 정보통신" xfId="127"/>
    <cellStyle name="ÅëÈ­ [0]_laroux_1_46-11 교통 관광 및 정보통신" xfId="128"/>
    <cellStyle name="AeE­ [0]_laroux_1_48-10 주택 건설" xfId="129"/>
    <cellStyle name="ÅëÈ­ [0]_laroux_1_48-10 주택 건설" xfId="130"/>
    <cellStyle name="AeE­ [0]_laroux_1_48-11 교통 관광 및 정보통신" xfId="131"/>
    <cellStyle name="ÅëÈ­ [0]_laroux_1_48-11 교통 관광 및 정보통신" xfId="132"/>
    <cellStyle name="AeE­ [0]_laroux_1_99 재가노인복지시설" xfId="133"/>
    <cellStyle name="ÅëÈ­ [0]_laroux_1_99 재가노인복지시설" xfId="134"/>
    <cellStyle name="AeE­ [0]_laroux_1_99 친환경농산물 인증현황" xfId="135"/>
    <cellStyle name="ÅëÈ­ [0]_laroux_1_99 친환경농산물 인증현황" xfId="136"/>
    <cellStyle name="AeE­ [0]_laroux_1_유통업체현황" xfId="137"/>
    <cellStyle name="ÅëÈ­ [0]_laroux_1_유통업체현황" xfId="138"/>
    <cellStyle name="AeE­ [0]_laroux_2" xfId="17"/>
    <cellStyle name="ÅëÈ­ [0]_laroux_2" xfId="18"/>
    <cellStyle name="AeE­ [0]_laroux_2_41-06농림16" xfId="19"/>
    <cellStyle name="ÅëÈ­ [0]_laroux_2_41-06농림16" xfId="20"/>
    <cellStyle name="AeE­ [0]_laroux_2_41-06농림16_43-10주택" xfId="139"/>
    <cellStyle name="ÅëÈ­ [0]_laroux_2_41-06농림16_43-10주택" xfId="140"/>
    <cellStyle name="AeE­ [0]_laroux_2_41-06농림16_45-09 유통 금융 보험 및 기타서비스(97-109)" xfId="141"/>
    <cellStyle name="ÅëÈ­ [0]_laroux_2_41-06농림16_45-09 유통 금융 보험 및 기타서비스(97-109)" xfId="142"/>
    <cellStyle name="AeE­ [0]_laroux_2_41-06농림16_46-09 유통 금융 보험 및 기타서비스" xfId="143"/>
    <cellStyle name="ÅëÈ­ [0]_laroux_2_41-06농림16_46-09 유통 금융 보험 및 기타서비스" xfId="144"/>
    <cellStyle name="AeE­ [0]_laroux_2_41-06농림16_46-11 교통 관광 및 정보통신" xfId="145"/>
    <cellStyle name="ÅëÈ­ [0]_laroux_2_41-06농림16_46-11 교통 관광 및 정보통신" xfId="146"/>
    <cellStyle name="AeE­ [0]_laroux_2_41-06농림16_48-10 주택 건설" xfId="147"/>
    <cellStyle name="ÅëÈ­ [0]_laroux_2_41-06농림16_48-10 주택 건설" xfId="148"/>
    <cellStyle name="AeE­ [0]_laroux_2_41-06농림16_48-11 교통 관광 및 정보통신" xfId="149"/>
    <cellStyle name="ÅëÈ­ [0]_laroux_2_41-06농림16_48-11 교통 관광 및 정보통신" xfId="150"/>
    <cellStyle name="AeE­ [0]_laroux_2_41-06농림16_99 재가노인복지시설" xfId="151"/>
    <cellStyle name="ÅëÈ­ [0]_laroux_2_41-06농림16_99 재가노인복지시설" xfId="152"/>
    <cellStyle name="AeE­ [0]_laroux_2_41-06농림16_99 친환경농산물 인증현황" xfId="153"/>
    <cellStyle name="ÅëÈ­ [0]_laroux_2_41-06농림16_99 친환경농산물 인증현황" xfId="154"/>
    <cellStyle name="AeE­ [0]_laroux_2_41-06농림16_유통업체현황" xfId="155"/>
    <cellStyle name="ÅëÈ­ [0]_laroux_2_41-06농림16_유통업체현황" xfId="156"/>
    <cellStyle name="AeE­ [0]_laroux_2_41-06농림41" xfId="21"/>
    <cellStyle name="ÅëÈ­ [0]_laroux_2_41-06농림41" xfId="22"/>
    <cellStyle name="AeE­ [0]_laroux_2_43-10주택" xfId="157"/>
    <cellStyle name="ÅëÈ­ [0]_laroux_2_43-10주택" xfId="158"/>
    <cellStyle name="AeE­ [0]_laroux_2_45-09 유통 금융 보험 및 기타서비스(97-109)" xfId="159"/>
    <cellStyle name="ÅëÈ­ [0]_laroux_2_45-09 유통 금융 보험 및 기타서비스(97-109)" xfId="160"/>
    <cellStyle name="AeE­ [0]_laroux_2_46-09 유통 금융 보험 및 기타서비스" xfId="161"/>
    <cellStyle name="ÅëÈ­ [0]_laroux_2_46-09 유통 금융 보험 및 기타서비스" xfId="162"/>
    <cellStyle name="AeE­ [0]_laroux_2_46-11 교통 관광 및 정보통신" xfId="163"/>
    <cellStyle name="ÅëÈ­ [0]_laroux_2_46-11 교통 관광 및 정보통신" xfId="164"/>
    <cellStyle name="AeE­ [0]_laroux_2_48-10 주택 건설" xfId="165"/>
    <cellStyle name="ÅëÈ­ [0]_laroux_2_48-10 주택 건설" xfId="166"/>
    <cellStyle name="AeE­ [0]_laroux_2_48-11 교통 관광 및 정보통신" xfId="167"/>
    <cellStyle name="ÅëÈ­ [0]_laroux_2_48-11 교통 관광 및 정보통신" xfId="168"/>
    <cellStyle name="AeE­ [0]_laroux_2_99 재가노인복지시설" xfId="169"/>
    <cellStyle name="ÅëÈ­ [0]_laroux_2_99 재가노인복지시설" xfId="170"/>
    <cellStyle name="AeE­ [0]_laroux_2_99 친환경농산물 인증현황" xfId="171"/>
    <cellStyle name="ÅëÈ­ [0]_laroux_2_99 친환경농산물 인증현황" xfId="172"/>
    <cellStyle name="AeE­ [0]_laroux_2_유통업체현황" xfId="173"/>
    <cellStyle name="ÅëÈ­ [0]_laroux_2_유통업체현황" xfId="174"/>
    <cellStyle name="AeE­ [0]_PERSONAL" xfId="23"/>
    <cellStyle name="ÅëÈ­ [0]_Sheet1" xfId="24"/>
    <cellStyle name="AeE­ [0]_Sheet1_43-10주택" xfId="175"/>
    <cellStyle name="ÅëÈ­ [0]_Sheet1_43-10주택" xfId="176"/>
    <cellStyle name="AeE­ [0]_Sheet1_45-09 유통 금융 보험 및 기타서비스(97-109)" xfId="177"/>
    <cellStyle name="ÅëÈ­ [0]_Sheet1_45-09 유통 금융 보험 및 기타서비스(97-109)" xfId="178"/>
    <cellStyle name="AeE­ [0]_Sheet1_46-09 유통 금융 보험 및 기타서비스" xfId="179"/>
    <cellStyle name="ÅëÈ­ [0]_Sheet1_46-09 유통 금융 보험 및 기타서비스" xfId="180"/>
    <cellStyle name="AeE­ [0]_Sheet1_46-11 교통 관광 및 정보통신" xfId="181"/>
    <cellStyle name="ÅëÈ­ [0]_Sheet1_46-11 교통 관광 및 정보통신" xfId="182"/>
    <cellStyle name="AeE­ [0]_Sheet1_48-10 주택 건설" xfId="183"/>
    <cellStyle name="ÅëÈ­ [0]_Sheet1_48-10 주택 건설" xfId="184"/>
    <cellStyle name="AeE­ [0]_Sheet1_48-11 교통 관광 및 정보통신" xfId="185"/>
    <cellStyle name="ÅëÈ­ [0]_Sheet1_48-11 교통 관광 및 정보통신" xfId="186"/>
    <cellStyle name="AeE­ [0]_Sheet1_99 재가노인복지시설" xfId="187"/>
    <cellStyle name="ÅëÈ­ [0]_Sheet1_99 재가노인복지시설" xfId="188"/>
    <cellStyle name="AeE­ [0]_Sheet1_99 친환경농산물 인증현황" xfId="189"/>
    <cellStyle name="ÅëÈ­ [0]_Sheet1_99 친환경농산물 인증현황" xfId="190"/>
    <cellStyle name="AeE­ [0]_Sheet1_유통업체현황" xfId="191"/>
    <cellStyle name="ÅëÈ­ [0]_Sheet1_유통업체현황" xfId="192"/>
    <cellStyle name="ÅëÈ­_¼ÕÀÍ¿¹»ê" xfId="25"/>
    <cellStyle name="AeE­_¼OAI¿¹≫e" xfId="26"/>
    <cellStyle name="ÅëÈ­_ÀÎ°Çºñ,¿ÜÁÖºñ" xfId="27"/>
    <cellStyle name="AeE­_AI°Cºn,μμ±Þºn" xfId="28"/>
    <cellStyle name="ÅëÈ­_laroux" xfId="29"/>
    <cellStyle name="AeE­_laroux_1" xfId="30"/>
    <cellStyle name="ÅëÈ­_laroux_1" xfId="31"/>
    <cellStyle name="AeE­_laroux_1_43-10주택" xfId="193"/>
    <cellStyle name="ÅëÈ­_laroux_1_43-10주택" xfId="194"/>
    <cellStyle name="AeE­_laroux_1_45-09 유통 금융 보험 및 기타서비스(97-109)" xfId="195"/>
    <cellStyle name="ÅëÈ­_laroux_1_45-09 유통 금융 보험 및 기타서비스(97-109)" xfId="196"/>
    <cellStyle name="AeE­_laroux_1_46-09 유통 금융 보험 및 기타서비스" xfId="197"/>
    <cellStyle name="ÅëÈ­_laroux_1_46-09 유통 금융 보험 및 기타서비스" xfId="198"/>
    <cellStyle name="AeE­_laroux_1_46-11 교통 관광 및 정보통신" xfId="199"/>
    <cellStyle name="ÅëÈ­_laroux_1_46-11 교통 관광 및 정보통신" xfId="200"/>
    <cellStyle name="AeE­_laroux_1_48-10 주택 건설" xfId="201"/>
    <cellStyle name="ÅëÈ­_laroux_1_48-10 주택 건설" xfId="202"/>
    <cellStyle name="AeE­_laroux_1_48-11 교통 관광 및 정보통신" xfId="203"/>
    <cellStyle name="ÅëÈ­_laroux_1_48-11 교통 관광 및 정보통신" xfId="204"/>
    <cellStyle name="AeE­_laroux_1_99 재가노인복지시설" xfId="205"/>
    <cellStyle name="ÅëÈ­_laroux_1_99 재가노인복지시설" xfId="206"/>
    <cellStyle name="AeE­_laroux_1_99 친환경농산물 인증현황" xfId="207"/>
    <cellStyle name="ÅëÈ­_laroux_1_99 친환경농산물 인증현황" xfId="208"/>
    <cellStyle name="AeE­_laroux_1_유통업체현황" xfId="209"/>
    <cellStyle name="ÅëÈ­_laroux_1_유통업체현황" xfId="210"/>
    <cellStyle name="AeE­_laroux_2" xfId="32"/>
    <cellStyle name="ÅëÈ­_laroux_2" xfId="33"/>
    <cellStyle name="AeE­_laroux_2_41-06농림16" xfId="34"/>
    <cellStyle name="ÅëÈ­_laroux_2_41-06농림16" xfId="35"/>
    <cellStyle name="AeE­_laroux_2_41-06농림16_43-10주택" xfId="211"/>
    <cellStyle name="ÅëÈ­_laroux_2_41-06농림16_43-10주택" xfId="212"/>
    <cellStyle name="AeE­_laroux_2_41-06농림16_45-09 유통 금융 보험 및 기타서비스(97-109)" xfId="213"/>
    <cellStyle name="ÅëÈ­_laroux_2_41-06농림16_45-09 유통 금융 보험 및 기타서비스(97-109)" xfId="214"/>
    <cellStyle name="AeE­_laroux_2_41-06농림16_46-09 유통 금융 보험 및 기타서비스" xfId="215"/>
    <cellStyle name="ÅëÈ­_laroux_2_41-06농림16_46-09 유통 금융 보험 및 기타서비스" xfId="216"/>
    <cellStyle name="AeE­_laroux_2_41-06농림16_46-11 교통 관광 및 정보통신" xfId="217"/>
    <cellStyle name="ÅëÈ­_laroux_2_41-06농림16_46-11 교통 관광 및 정보통신" xfId="218"/>
    <cellStyle name="AeE­_laroux_2_41-06농림16_48-10 주택 건설" xfId="219"/>
    <cellStyle name="ÅëÈ­_laroux_2_41-06농림16_48-10 주택 건설" xfId="220"/>
    <cellStyle name="AeE­_laroux_2_41-06농림16_48-11 교통 관광 및 정보통신" xfId="221"/>
    <cellStyle name="ÅëÈ­_laroux_2_41-06농림16_48-11 교통 관광 및 정보통신" xfId="222"/>
    <cellStyle name="AeE­_laroux_2_41-06농림16_99 재가노인복지시설" xfId="223"/>
    <cellStyle name="ÅëÈ­_laroux_2_41-06농림16_99 재가노인복지시설" xfId="224"/>
    <cellStyle name="AeE­_laroux_2_41-06농림16_99 친환경농산물 인증현황" xfId="225"/>
    <cellStyle name="ÅëÈ­_laroux_2_41-06농림16_99 친환경농산물 인증현황" xfId="226"/>
    <cellStyle name="AeE­_laroux_2_41-06농림16_유통업체현황" xfId="227"/>
    <cellStyle name="ÅëÈ­_laroux_2_41-06농림16_유통업체현황" xfId="228"/>
    <cellStyle name="AeE­_laroux_2_41-06농림41" xfId="36"/>
    <cellStyle name="ÅëÈ­_laroux_2_41-06농림41" xfId="37"/>
    <cellStyle name="AeE­_laroux_2_43-10주택" xfId="229"/>
    <cellStyle name="ÅëÈ­_laroux_2_43-10주택" xfId="230"/>
    <cellStyle name="AeE­_laroux_2_45-09 유통 금융 보험 및 기타서비스(97-109)" xfId="231"/>
    <cellStyle name="ÅëÈ­_laroux_2_45-09 유통 금융 보험 및 기타서비스(97-109)" xfId="232"/>
    <cellStyle name="AeE­_laroux_2_46-09 유통 금융 보험 및 기타서비스" xfId="233"/>
    <cellStyle name="ÅëÈ­_laroux_2_46-09 유통 금융 보험 및 기타서비스" xfId="234"/>
    <cellStyle name="AeE­_laroux_2_46-11 교통 관광 및 정보통신" xfId="235"/>
    <cellStyle name="ÅëÈ­_laroux_2_46-11 교통 관광 및 정보통신" xfId="236"/>
    <cellStyle name="AeE­_laroux_2_48-10 주택 건설" xfId="237"/>
    <cellStyle name="ÅëÈ­_laroux_2_48-10 주택 건설" xfId="238"/>
    <cellStyle name="AeE­_laroux_2_48-11 교통 관광 및 정보통신" xfId="239"/>
    <cellStyle name="ÅëÈ­_laroux_2_48-11 교통 관광 및 정보통신" xfId="240"/>
    <cellStyle name="AeE­_laroux_2_99 재가노인복지시설" xfId="241"/>
    <cellStyle name="ÅëÈ­_laroux_2_99 재가노인복지시설" xfId="242"/>
    <cellStyle name="AeE­_laroux_2_99 친환경농산물 인증현황" xfId="243"/>
    <cellStyle name="ÅëÈ­_laroux_2_99 친환경농산물 인증현황" xfId="244"/>
    <cellStyle name="AeE­_laroux_2_유통업체현황" xfId="245"/>
    <cellStyle name="ÅëÈ­_laroux_2_유통업체현황" xfId="246"/>
    <cellStyle name="AeE­_PERSONAL" xfId="38"/>
    <cellStyle name="ÅëÈ­_Sheet1" xfId="39"/>
    <cellStyle name="AeE­_Sheet1_41-06농림16" xfId="40"/>
    <cellStyle name="ÅëÈ­_Sheet1_41-06농림16" xfId="41"/>
    <cellStyle name="AeE­_Sheet1_41-06농림16_43-10주택" xfId="247"/>
    <cellStyle name="ÅëÈ­_Sheet1_41-06농림16_43-10주택" xfId="248"/>
    <cellStyle name="AeE­_Sheet1_41-06농림16_45-09 유통 금융 보험 및 기타서비스(97-109)" xfId="249"/>
    <cellStyle name="ÅëÈ­_Sheet1_41-06농림16_45-09 유통 금융 보험 및 기타서비스(97-109)" xfId="250"/>
    <cellStyle name="AeE­_Sheet1_41-06농림16_46-09 유통 금융 보험 및 기타서비스" xfId="251"/>
    <cellStyle name="ÅëÈ­_Sheet1_41-06농림16_46-09 유통 금융 보험 및 기타서비스" xfId="252"/>
    <cellStyle name="AeE­_Sheet1_41-06농림16_46-11 교통 관광 및 정보통신" xfId="253"/>
    <cellStyle name="ÅëÈ­_Sheet1_41-06농림16_46-11 교통 관광 및 정보통신" xfId="254"/>
    <cellStyle name="AeE­_Sheet1_41-06농림16_48-10 주택 건설" xfId="255"/>
    <cellStyle name="ÅëÈ­_Sheet1_41-06농림16_48-10 주택 건설" xfId="256"/>
    <cellStyle name="AeE­_Sheet1_41-06농림16_48-11 교통 관광 및 정보통신" xfId="257"/>
    <cellStyle name="ÅëÈ­_Sheet1_41-06농림16_48-11 교통 관광 및 정보통신" xfId="258"/>
    <cellStyle name="AeE­_Sheet1_41-06농림16_99 재가노인복지시설" xfId="259"/>
    <cellStyle name="ÅëÈ­_Sheet1_41-06농림16_99 재가노인복지시설" xfId="260"/>
    <cellStyle name="AeE­_Sheet1_41-06농림16_99 친환경농산물 인증현황" xfId="261"/>
    <cellStyle name="ÅëÈ­_Sheet1_41-06농림16_99 친환경농산물 인증현황" xfId="262"/>
    <cellStyle name="AeE­_Sheet1_41-06농림16_유통업체현황" xfId="263"/>
    <cellStyle name="ÅëÈ­_Sheet1_41-06농림16_유통업체현황" xfId="264"/>
    <cellStyle name="AeE­_Sheet1_41-06농림41" xfId="42"/>
    <cellStyle name="ÅëÈ­_Sheet1_41-06농림41" xfId="43"/>
    <cellStyle name="AeE­_Sheet1_43-10주택" xfId="265"/>
    <cellStyle name="ÅëÈ­_Sheet1_43-10주택" xfId="266"/>
    <cellStyle name="AeE­_Sheet1_45-09 유통 금융 보험 및 기타서비스(97-109)" xfId="267"/>
    <cellStyle name="ÅëÈ­_Sheet1_45-09 유통 금융 보험 및 기타서비스(97-109)" xfId="268"/>
    <cellStyle name="AeE­_Sheet1_46-09 유통 금융 보험 및 기타서비스" xfId="269"/>
    <cellStyle name="ÅëÈ­_Sheet1_46-09 유통 금융 보험 및 기타서비스" xfId="270"/>
    <cellStyle name="AeE­_Sheet1_46-11 교통 관광 및 정보통신" xfId="271"/>
    <cellStyle name="ÅëÈ­_Sheet1_46-11 교통 관광 및 정보통신" xfId="272"/>
    <cellStyle name="AeE­_Sheet1_48-10 주택 건설" xfId="273"/>
    <cellStyle name="ÅëÈ­_Sheet1_48-10 주택 건설" xfId="274"/>
    <cellStyle name="AeE­_Sheet1_48-11 교통 관광 및 정보통신" xfId="275"/>
    <cellStyle name="ÅëÈ­_Sheet1_48-11 교통 관광 및 정보통신" xfId="276"/>
    <cellStyle name="AeE­_Sheet1_99 재가노인복지시설" xfId="277"/>
    <cellStyle name="ÅëÈ­_Sheet1_99 재가노인복지시설" xfId="278"/>
    <cellStyle name="AeE­_Sheet1_99 친환경농산물 인증현황" xfId="279"/>
    <cellStyle name="ÅëÈ­_Sheet1_99 친환경농산물 인증현황" xfId="280"/>
    <cellStyle name="AeE­_Sheet1_유통업체현황" xfId="281"/>
    <cellStyle name="ÅëÈ­_Sheet1_유통업체현황" xfId="282"/>
    <cellStyle name="ALIGNMENT" xfId="44"/>
    <cellStyle name="ÄÞ¸¶ [0]_¼ÕÀÍ¿¹»ê" xfId="45"/>
    <cellStyle name="AÞ¸¶ [0]_¼OAI¿¹≫e" xfId="46"/>
    <cellStyle name="ÄÞ¸¶ [0]_ÀÎ°Çºñ,¿ÜÁÖºñ" xfId="47"/>
    <cellStyle name="AÞ¸¶ [0]_AI°Cºn,μμ±Þºn" xfId="48"/>
    <cellStyle name="ÄÞ¸¶ [0]_laroux" xfId="49"/>
    <cellStyle name="AÞ¸¶ [0]_laroux_1" xfId="50"/>
    <cellStyle name="ÄÞ¸¶ [0]_laroux_1" xfId="51"/>
    <cellStyle name="AÞ¸¶ [0]_Sheet1" xfId="52"/>
    <cellStyle name="ÄÞ¸¶ [0]_Sheet1" xfId="53"/>
    <cellStyle name="AÞ¸¶ [0]_Sheet1_43-10주택" xfId="283"/>
    <cellStyle name="ÄÞ¸¶ [0]_Sheet1_43-10주택" xfId="284"/>
    <cellStyle name="AÞ¸¶ [0]_Sheet1_45-09 유통 금융 보험 및 기타서비스(97-109)" xfId="285"/>
    <cellStyle name="ÄÞ¸¶ [0]_Sheet1_45-09 유통 금융 보험 및 기타서비스(97-109)" xfId="286"/>
    <cellStyle name="AÞ¸¶ [0]_Sheet1_46-09 유통 금융 보험 및 기타서비스" xfId="287"/>
    <cellStyle name="ÄÞ¸¶ [0]_Sheet1_46-09 유통 금융 보험 및 기타서비스" xfId="288"/>
    <cellStyle name="AÞ¸¶ [0]_Sheet1_46-11 교통 관광 및 정보통신" xfId="289"/>
    <cellStyle name="ÄÞ¸¶ [0]_Sheet1_46-11 교통 관광 및 정보통신" xfId="290"/>
    <cellStyle name="AÞ¸¶ [0]_Sheet1_48-10 주택 건설" xfId="291"/>
    <cellStyle name="ÄÞ¸¶ [0]_Sheet1_48-10 주택 건설" xfId="292"/>
    <cellStyle name="AÞ¸¶ [0]_Sheet1_48-11 교통 관광 및 정보통신" xfId="293"/>
    <cellStyle name="ÄÞ¸¶ [0]_Sheet1_48-11 교통 관광 및 정보통신" xfId="294"/>
    <cellStyle name="AÞ¸¶ [0]_Sheet1_99 재가노인복지시설" xfId="295"/>
    <cellStyle name="ÄÞ¸¶ [0]_Sheet1_99 재가노인복지시설" xfId="296"/>
    <cellStyle name="AÞ¸¶ [0]_Sheet1_99 친환경농산물 인증현황" xfId="297"/>
    <cellStyle name="ÄÞ¸¶ [0]_Sheet1_99 친환경농산물 인증현황" xfId="298"/>
    <cellStyle name="AÞ¸¶ [0]_Sheet1_유통업체현황" xfId="299"/>
    <cellStyle name="ÄÞ¸¶ [0]_Sheet1_유통업체현황" xfId="300"/>
    <cellStyle name="ÄÞ¸¶_¼ÕÀÍ¿¹»ê" xfId="54"/>
    <cellStyle name="AÞ¸¶_¼OAI¿¹≫e" xfId="55"/>
    <cellStyle name="ÄÞ¸¶_ÀÎ°Çºñ,¿ÜÁÖºñ" xfId="56"/>
    <cellStyle name="AÞ¸¶_AI°Cºn,μμ±Þºn" xfId="57"/>
    <cellStyle name="ÄÞ¸¶_laroux" xfId="58"/>
    <cellStyle name="AÞ¸¶_laroux_1" xfId="59"/>
    <cellStyle name="ÄÞ¸¶_laroux_1" xfId="60"/>
    <cellStyle name="AÞ¸¶_Sheet1" xfId="61"/>
    <cellStyle name="ÄÞ¸¶_Sheet1" xfId="62"/>
    <cellStyle name="AÞ¸¶_Sheet1_41-06농림16" xfId="63"/>
    <cellStyle name="ÄÞ¸¶_Sheet1_41-06농림16" xfId="64"/>
    <cellStyle name="AÞ¸¶_Sheet1_41-06농림16_43-10주택" xfId="301"/>
    <cellStyle name="ÄÞ¸¶_Sheet1_41-06농림16_43-10주택" xfId="302"/>
    <cellStyle name="AÞ¸¶_Sheet1_41-06농림16_45-09 유통 금융 보험 및 기타서비스(97-109)" xfId="303"/>
    <cellStyle name="ÄÞ¸¶_Sheet1_41-06농림16_45-09 유통 금융 보험 및 기타서비스(97-109)" xfId="304"/>
    <cellStyle name="AÞ¸¶_Sheet1_41-06농림16_46-09 유통 금융 보험 및 기타서비스" xfId="305"/>
    <cellStyle name="ÄÞ¸¶_Sheet1_41-06농림16_46-09 유통 금융 보험 및 기타서비스" xfId="306"/>
    <cellStyle name="AÞ¸¶_Sheet1_41-06농림16_46-11 교통 관광 및 정보통신" xfId="307"/>
    <cellStyle name="ÄÞ¸¶_Sheet1_41-06농림16_46-11 교통 관광 및 정보통신" xfId="308"/>
    <cellStyle name="AÞ¸¶_Sheet1_41-06농림16_48-10 주택 건설" xfId="309"/>
    <cellStyle name="ÄÞ¸¶_Sheet1_41-06농림16_48-10 주택 건설" xfId="310"/>
    <cellStyle name="AÞ¸¶_Sheet1_41-06농림16_48-11 교통 관광 및 정보통신" xfId="311"/>
    <cellStyle name="ÄÞ¸¶_Sheet1_41-06농림16_48-11 교통 관광 및 정보통신" xfId="312"/>
    <cellStyle name="AÞ¸¶_Sheet1_41-06농림16_99 재가노인복지시설" xfId="313"/>
    <cellStyle name="ÄÞ¸¶_Sheet1_41-06농림16_99 재가노인복지시설" xfId="314"/>
    <cellStyle name="AÞ¸¶_Sheet1_41-06농림16_99 친환경농산물 인증현황" xfId="315"/>
    <cellStyle name="ÄÞ¸¶_Sheet1_41-06농림16_99 친환경농산물 인증현황" xfId="316"/>
    <cellStyle name="AÞ¸¶_Sheet1_41-06농림16_유통업체현황" xfId="317"/>
    <cellStyle name="ÄÞ¸¶_Sheet1_41-06농림16_유통업체현황" xfId="318"/>
    <cellStyle name="AÞ¸¶_Sheet1_41-06농림41" xfId="65"/>
    <cellStyle name="ÄÞ¸¶_Sheet1_41-06농림41" xfId="66"/>
    <cellStyle name="AÞ¸¶_Sheet1_43-10주택" xfId="319"/>
    <cellStyle name="ÄÞ¸¶_Sheet1_43-10주택" xfId="320"/>
    <cellStyle name="AÞ¸¶_Sheet1_45-09 유통 금융 보험 및 기타서비스(97-109)" xfId="321"/>
    <cellStyle name="ÄÞ¸¶_Sheet1_45-09 유통 금융 보험 및 기타서비스(97-109)" xfId="322"/>
    <cellStyle name="AÞ¸¶_Sheet1_46-09 유통 금융 보험 및 기타서비스" xfId="323"/>
    <cellStyle name="ÄÞ¸¶_Sheet1_46-09 유통 금융 보험 및 기타서비스" xfId="324"/>
    <cellStyle name="AÞ¸¶_Sheet1_46-11 교통 관광 및 정보통신" xfId="325"/>
    <cellStyle name="ÄÞ¸¶_Sheet1_46-11 교통 관광 및 정보통신" xfId="326"/>
    <cellStyle name="AÞ¸¶_Sheet1_48-10 주택 건설" xfId="327"/>
    <cellStyle name="ÄÞ¸¶_Sheet1_48-10 주택 건설" xfId="328"/>
    <cellStyle name="AÞ¸¶_Sheet1_48-11 교통 관광 및 정보통신" xfId="329"/>
    <cellStyle name="ÄÞ¸¶_Sheet1_48-11 교통 관광 및 정보통신" xfId="330"/>
    <cellStyle name="AÞ¸¶_Sheet1_99 재가노인복지시설" xfId="331"/>
    <cellStyle name="ÄÞ¸¶_Sheet1_99 재가노인복지시설" xfId="332"/>
    <cellStyle name="AÞ¸¶_Sheet1_99 친환경농산물 인증현황" xfId="333"/>
    <cellStyle name="ÄÞ¸¶_Sheet1_99 친환경농산물 인증현황" xfId="334"/>
    <cellStyle name="AÞ¸¶_Sheet1_유통업체현황" xfId="335"/>
    <cellStyle name="ÄÞ¸¶_Sheet1_유통업체현황" xfId="336"/>
    <cellStyle name="C￥AØ_¿μ¾÷CoE² " xfId="67"/>
    <cellStyle name="Ç¥ÁØ_¼ÕÀÍ¿¹»ê" xfId="68"/>
    <cellStyle name="C￥AØ_¼OAI¿¹≫e" xfId="69"/>
    <cellStyle name="Ç¥ÁØ_ÀÎ°Çºñ,¿ÜÁÖºñ" xfId="70"/>
    <cellStyle name="C￥AØ_AI°Cºn,μμ±Þºn" xfId="71"/>
    <cellStyle name="Ç¥ÁØ_laroux" xfId="72"/>
    <cellStyle name="C￥AØ_laroux_1" xfId="73"/>
    <cellStyle name="Ç¥ÁØ_laroux_1" xfId="74"/>
    <cellStyle name="C￥AØ_laroux_1_Sheet1" xfId="75"/>
    <cellStyle name="Ç¥ÁØ_laroux_1_Sheet1" xfId="76"/>
    <cellStyle name="C￥AØ_laroux_2" xfId="77"/>
    <cellStyle name="Ç¥ÁØ_laroux_2" xfId="78"/>
    <cellStyle name="C￥AØ_laroux_2_Sheet1" xfId="79"/>
    <cellStyle name="Ç¥ÁØ_laroux_2_Sheet1" xfId="80"/>
    <cellStyle name="C￥AØ_laroux_3" xfId="81"/>
    <cellStyle name="Ç¥ÁØ_laroux_3" xfId="82"/>
    <cellStyle name="C￥AØ_laroux_4" xfId="83"/>
    <cellStyle name="Ç¥ÁØ_laroux_4" xfId="84"/>
    <cellStyle name="C￥AØ_laroux_Sheet1" xfId="85"/>
    <cellStyle name="Ç¥ÁØ_laroux_Sheet1" xfId="86"/>
    <cellStyle name="C￥AØ_PERSONAL" xfId="87"/>
    <cellStyle name="Ç¥ÁØ_Sheet1" xfId="88"/>
    <cellStyle name="Comma [0]_ SG&amp;A Bridge " xfId="89"/>
    <cellStyle name="comma zerodec" xfId="90"/>
    <cellStyle name="comma zerodec 2" xfId="370"/>
    <cellStyle name="comma zerodec 3" xfId="347"/>
    <cellStyle name="Comma_ SG&amp;A Bridge " xfId="91"/>
    <cellStyle name="Currency [0]_ SG&amp;A Bridge " xfId="92"/>
    <cellStyle name="Currency_ SG&amp;A Bridge " xfId="93"/>
    <cellStyle name="Currency1" xfId="94"/>
    <cellStyle name="Currency1 2" xfId="371"/>
    <cellStyle name="Currency1 3" xfId="348"/>
    <cellStyle name="Date" xfId="95"/>
    <cellStyle name="Dollar (zero dec)" xfId="96"/>
    <cellStyle name="Dollar (zero dec) 2" xfId="349"/>
    <cellStyle name="Fixed" xfId="97"/>
    <cellStyle name="Grey" xfId="98"/>
    <cellStyle name="Header1" xfId="99"/>
    <cellStyle name="Header2" xfId="100"/>
    <cellStyle name="HEADING1" xfId="101"/>
    <cellStyle name="HEADING2" xfId="102"/>
    <cellStyle name="Input [yellow]" xfId="103"/>
    <cellStyle name="Milliers [0]_Arabian Spec" xfId="104"/>
    <cellStyle name="Milliers_Arabian Spec" xfId="105"/>
    <cellStyle name="Mon?aire [0]_Arabian Spec" xfId="106"/>
    <cellStyle name="Mon?aire_Arabian Spec" xfId="107"/>
    <cellStyle name="Normal - Style1" xfId="108"/>
    <cellStyle name="Normal - Style1 2" xfId="372"/>
    <cellStyle name="Normal - Style1 3" xfId="350"/>
    <cellStyle name="Normal_ SG&amp;A Bridge " xfId="109"/>
    <cellStyle name="Percent [2]" xfId="110"/>
    <cellStyle name="title [1]" xfId="373"/>
    <cellStyle name="title [2]" xfId="374"/>
    <cellStyle name="Total" xfId="111"/>
    <cellStyle name="뒤에 오는 하이퍼링크_3시군서식(국적별외국인)" xfId="351"/>
    <cellStyle name="똿뗦먛귟 [0.00]_PRODUCT DETAIL Q1" xfId="375"/>
    <cellStyle name="똿뗦먛귟_PRODUCT DETAIL Q1" xfId="376"/>
    <cellStyle name="믅됞 [0.00]_PRODUCT DETAIL Q1" xfId="377"/>
    <cellStyle name="믅됞_PRODUCT DETAIL Q1" xfId="378"/>
    <cellStyle name="백분율 [0]" xfId="379"/>
    <cellStyle name="백분율 [2]" xfId="380"/>
    <cellStyle name="뷭?_BOOKSHIP" xfId="1"/>
    <cellStyle name="쉼표 [0]" xfId="2" builtinId="6"/>
    <cellStyle name="쉼표 [0] 2" xfId="3"/>
    <cellStyle name="쉼표 [0] 2 2" xfId="356"/>
    <cellStyle name="쉼표 [0] 2 3" xfId="368"/>
    <cellStyle name="쉼표 [0] 2 4" xfId="345"/>
    <cellStyle name="쉼표 [0] 2 5" xfId="397"/>
    <cellStyle name="쉼표 [0] 3" xfId="116"/>
    <cellStyle name="쉼표 [0] 3 2" xfId="382"/>
    <cellStyle name="쉼표 [0] 4" xfId="384"/>
    <cellStyle name="쉼표 [0] 5" xfId="337"/>
    <cellStyle name="스타일 1" xfId="4"/>
    <cellStyle name="콤마 [0]_(월초P)" xfId="5"/>
    <cellStyle name="콤마 [0]_03인구" xfId="6"/>
    <cellStyle name="콤마 [0]_해안선및도서" xfId="7"/>
    <cellStyle name="콤마 [2]" xfId="381"/>
    <cellStyle name="콤마_~MF1402" xfId="8"/>
    <cellStyle name="통화 2" xfId="117"/>
    <cellStyle name="표준" xfId="0" builtinId="0"/>
    <cellStyle name="표준 10" xfId="342"/>
    <cellStyle name="표준 10 2" xfId="385"/>
    <cellStyle name="표준 11" xfId="383"/>
    <cellStyle name="표준 11 2" xfId="386"/>
    <cellStyle name="표준 2" xfId="115"/>
    <cellStyle name="표준 2 2" xfId="367"/>
    <cellStyle name="표준 2 2 2" xfId="387"/>
    <cellStyle name="표준 2 3" xfId="388"/>
    <cellStyle name="표준 2 4" xfId="389"/>
    <cellStyle name="표준 2 5" xfId="338"/>
    <cellStyle name="표준 3" xfId="113"/>
    <cellStyle name="표준 3 2" xfId="363"/>
    <cellStyle name="표준 3 3" xfId="357"/>
    <cellStyle name="표준 3 4" xfId="355"/>
    <cellStyle name="표준 3 5" xfId="390"/>
    <cellStyle name="표준 4" xfId="114"/>
    <cellStyle name="표준 4 2" xfId="364"/>
    <cellStyle name="표준 4 3" xfId="365"/>
    <cellStyle name="표준 4 4" xfId="358"/>
    <cellStyle name="표준 4 5" xfId="391"/>
    <cellStyle name="표준 4 6" xfId="339"/>
    <cellStyle name="표준 5" xfId="118"/>
    <cellStyle name="표준 5 2" xfId="359"/>
    <cellStyle name="표준 5 3" xfId="392"/>
    <cellStyle name="표준 5 4" xfId="340"/>
    <cellStyle name="표준 6" xfId="119"/>
    <cellStyle name="표준 6 2" xfId="360"/>
    <cellStyle name="표준 6 3" xfId="393"/>
    <cellStyle name="표준 6 4" xfId="343"/>
    <cellStyle name="표준 7" xfId="120"/>
    <cellStyle name="표준 7 2" xfId="361"/>
    <cellStyle name="표준 7 3" xfId="394"/>
    <cellStyle name="표준 7 4" xfId="344"/>
    <cellStyle name="표준 8" xfId="362"/>
    <cellStyle name="표준 8 2" xfId="395"/>
    <cellStyle name="표준 9" xfId="366"/>
    <cellStyle name="표준 9 2" xfId="396"/>
    <cellStyle name="표준_3-11.시군별인구이동" xfId="341"/>
    <cellStyle name="표준_Sheet1" xfId="9"/>
    <cellStyle name="표준_주민등록관련" xfId="112"/>
  </cellStyles>
  <dxfs count="248">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
      <numFmt numFmtId="217" formatCode="\-"/>
    </dxf>
  </dxfs>
  <tableStyles count="0" defaultTableStyle="TableStyleMedium9"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37</xdr:col>
      <xdr:colOff>266700</xdr:colOff>
      <xdr:row>5</xdr:row>
      <xdr:rowOff>0</xdr:rowOff>
    </xdr:from>
    <xdr:ext cx="184731" cy="264560"/>
    <xdr:sp macro="" textlink="">
      <xdr:nvSpPr>
        <xdr:cNvPr id="2" name="TextBox 1"/>
        <xdr:cNvSpPr txBox="1"/>
      </xdr:nvSpPr>
      <xdr:spPr>
        <a:xfrm>
          <a:off x="15201900" y="3476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14</xdr:col>
      <xdr:colOff>266700</xdr:colOff>
      <xdr:row>5</xdr:row>
      <xdr:rowOff>0</xdr:rowOff>
    </xdr:from>
    <xdr:ext cx="184731" cy="264560"/>
    <xdr:sp macro="" textlink="">
      <xdr:nvSpPr>
        <xdr:cNvPr id="2" name="TextBox 1"/>
        <xdr:cNvSpPr txBox="1"/>
      </xdr:nvSpPr>
      <xdr:spPr>
        <a:xfrm>
          <a:off x="18516600" y="150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70</xdr:col>
      <xdr:colOff>266700</xdr:colOff>
      <xdr:row>6</xdr:row>
      <xdr:rowOff>0</xdr:rowOff>
    </xdr:from>
    <xdr:ext cx="184731" cy="264560"/>
    <xdr:sp macro="" textlink="">
      <xdr:nvSpPr>
        <xdr:cNvPr id="2" name="TextBox 1"/>
        <xdr:cNvSpPr txBox="1"/>
      </xdr:nvSpPr>
      <xdr:spPr>
        <a:xfrm>
          <a:off x="13525500" y="150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22</xdr:col>
      <xdr:colOff>266700</xdr:colOff>
      <xdr:row>10</xdr:row>
      <xdr:rowOff>0</xdr:rowOff>
    </xdr:from>
    <xdr:ext cx="184731" cy="264560"/>
    <xdr:sp macro="" textlink="">
      <xdr:nvSpPr>
        <xdr:cNvPr id="2" name="TextBox 1"/>
        <xdr:cNvSpPr txBox="1"/>
      </xdr:nvSpPr>
      <xdr:spPr>
        <a:xfrm>
          <a:off x="341376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28</xdr:col>
      <xdr:colOff>266700</xdr:colOff>
      <xdr:row>6</xdr:row>
      <xdr:rowOff>0</xdr:rowOff>
    </xdr:from>
    <xdr:ext cx="184731" cy="264560"/>
    <xdr:sp macro="" textlink="">
      <xdr:nvSpPr>
        <xdr:cNvPr id="2" name="TextBox 1"/>
        <xdr:cNvSpPr txBox="1"/>
      </xdr:nvSpPr>
      <xdr:spPr>
        <a:xfrm>
          <a:off x="3413760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37</xdr:col>
      <xdr:colOff>266700</xdr:colOff>
      <xdr:row>6</xdr:row>
      <xdr:rowOff>0</xdr:rowOff>
    </xdr:from>
    <xdr:ext cx="184731" cy="264560"/>
    <xdr:sp macro="" textlink="">
      <xdr:nvSpPr>
        <xdr:cNvPr id="2" name="TextBox 1"/>
        <xdr:cNvSpPr txBox="1"/>
      </xdr:nvSpPr>
      <xdr:spPr>
        <a:xfrm>
          <a:off x="14535150" y="1619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ko-KR" altLang="en-US"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724;&#54788;&#49689;\38&#54924;&#51456;&#48708;\3&#44608;&#44600;&#54872;\97&#51452;&#48124;&#54869;&#51221;\97&#51452;&#48124;&#46321;&#47197;&#51064;&#44396;&#53685;&#44228;&#48372;&#44256;&#49436;(&#51064;&#49604;&#49548;&#51228;&#44277;&#50857;)\&#54252;&#5238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서울청"/>
      <sheetName val="이직현황"/>
      <sheetName val="이직자명단"/>
      <sheetName val="총괄"/>
      <sheetName val="해군-1"/>
      <sheetName val="공군-1"/>
      <sheetName val="총괄(직)"/>
      <sheetName val="해군(직)계"/>
      <sheetName val="공군(직)계"/>
      <sheetName val="03년도 계획"/>
      <sheetName val="전년 대비"/>
      <sheetName val="공군본부"/>
      <sheetName val="1전비"/>
      <sheetName val="10전비"/>
      <sheetName val="10전비(손보)"/>
      <sheetName val="17전비"/>
      <sheetName val="19전비"/>
      <sheetName val="20전비"/>
      <sheetName val="20전비(손보)"/>
      <sheetName val="7항공통신전대"/>
      <sheetName val="작전사"/>
      <sheetName val="30단"/>
      <sheetName val="30단-1"/>
      <sheetName val="30단(손보)"/>
      <sheetName val="30단(손보) (2)"/>
      <sheetName val="방포사"/>
      <sheetName val="방포사-1"/>
      <sheetName val="방포사-2"/>
      <sheetName val="방포사(손보)"/>
      <sheetName val="방포사(손보) (2)"/>
      <sheetName val="3통신52대대"/>
      <sheetName val="3통신70대대"/>
      <sheetName val="73기상전대"/>
      <sheetName val="장교"/>
      <sheetName val="준사관"/>
      <sheetName val="부사관"/>
      <sheetName val="군무원"/>
      <sheetName val="간부현황"/>
      <sheetName val="출타간부"/>
      <sheetName val="XL4Poppy"/>
      <sheetName val="XL4Poppy (2)"/>
      <sheetName val="XL4Poppy (3)"/>
      <sheetName val="이렇게쓰자!"/>
      <sheetName val="휴가증출력"/>
      <sheetName val="증명서발급대장"/>
      <sheetName val="집결지코드"/>
      <sheetName val="TMO도표"/>
      <sheetName val="급지"/>
      <sheetName val="--------"/>
      <sheetName val="Recovered_Sheet1"/>
      <sheetName val="Recovered_Sheet2"/>
      <sheetName val="1일자"/>
      <sheetName val="2일자"/>
      <sheetName val="3일자"/>
      <sheetName val="4일자"/>
      <sheetName val="5일자"/>
      <sheetName val="6일자"/>
      <sheetName val="7일자"/>
      <sheetName val="8일자"/>
      <sheetName val="9일자"/>
      <sheetName val="10일자"/>
      <sheetName val="11일자"/>
      <sheetName val="12일자"/>
      <sheetName val="13일자"/>
      <sheetName val="14일자"/>
      <sheetName val="15일자"/>
      <sheetName val="16일자"/>
      <sheetName val="17일자"/>
      <sheetName val="18일자"/>
      <sheetName val="19일자"/>
      <sheetName val="20일자"/>
      <sheetName val="21일자"/>
      <sheetName val="22일자"/>
      <sheetName val="23일자"/>
      <sheetName val="24일자"/>
      <sheetName val="25일자"/>
      <sheetName val="_견적서"/>
      <sheetName val="Cumene"/>
      <sheetName val="P&amp;A"/>
      <sheetName val="BPA"/>
      <sheetName val="CPB"/>
      <sheetName val="변동비"/>
      <sheetName val="감가상각비"/>
      <sheetName val="VXXXXXXX"/>
      <sheetName val="장기투자 계획및 예산"/>
      <sheetName val="장기투자 계획 항목별 내용"/>
      <sheetName val="Module1"/>
      <sheetName val="Beforesyy"/>
      <sheetName val="XXXXXX"/>
      <sheetName val="VXXXXX"/>
      <sheetName val="4급 지로"/>
      <sheetName val="4급사원"/>
      <sheetName val="kift-bs"/>
      <sheetName val="kift-pl"/>
      <sheetName val="B2B-pl"/>
      <sheetName val="군포-pl"/>
      <sheetName val="양산-pl"/>
      <sheetName val="hift-pl"/>
      <sheetName val="KIFT세목-백만"/>
      <sheetName val="군포세목-백만"/>
      <sheetName val="양산세목-백만"/>
      <sheetName val="장성세목-백만"/>
      <sheetName val="KIFT세목-매출+일반"/>
      <sheetName val="KIFT세목"/>
      <sheetName val="b2b세목"/>
      <sheetName val="군포세목"/>
      <sheetName val="양산세목"/>
      <sheetName val="장성세목"/>
      <sheetName val="B2B2004비용"/>
      <sheetName val="B2B2005비용"/>
      <sheetName val="차입금상환계획"/>
      <sheetName val="이자비용"/>
      <sheetName val="지급보증료"/>
      <sheetName val="1팀매출2004"/>
      <sheetName val="1팀매출2005"/>
      <sheetName val="B2B매출2004"/>
      <sheetName val="B2B매출2005"/>
      <sheetName val="통신매출2004"/>
      <sheetName val="통신매출2005"/>
      <sheetName val="관리매출2004"/>
      <sheetName val="관리매출2005"/>
      <sheetName val="양산직영매출2004"/>
      <sheetName val="양산직영매출2005"/>
      <sheetName val="합의서"/>
      <sheetName val="월별목표"/>
      <sheetName val="중점추진업무"/>
      <sheetName val="감가상각"/>
      <sheetName val="RE9604"/>
      <sheetName val="내역"/>
      <sheetName val="UR2-Calculation"/>
      <sheetName val="금액집계"/>
      <sheetName val="0006_FLT_IR_NAME"/>
      <sheetName val="1월"/>
      <sheetName val="2월"/>
      <sheetName val="3월"/>
      <sheetName val="4월"/>
      <sheetName val="5월"/>
      <sheetName val="6월"/>
      <sheetName val="7월"/>
      <sheetName val="8월"/>
      <sheetName val="9월"/>
      <sheetName val="월별종합"/>
      <sheetName val="Chart1"/>
      <sheetName val="10월"/>
      <sheetName val="11월"/>
      <sheetName val="12월"/>
      <sheetName val="foxz"/>
      <sheetName val="8-31"/>
      <sheetName val="8-31(2)"/>
      <sheetName val="8-31(3)"/>
      <sheetName val="8-31(4)"/>
      <sheetName val="8-31(5)"/>
      <sheetName val="9-1"/>
      <sheetName val="9-23"/>
      <sheetName val="9-23(2)"/>
      <sheetName val="9-29(월말)"/>
      <sheetName val="9-29(공병)"/>
      <sheetName val="9-30"/>
      <sheetName val="pldt"/>
      <sheetName val="부대원명부(간부)"/>
      <sheetName val="Sheet2"/>
      <sheetName val="부대원명부(병)"/>
      <sheetName val="부대현황"/>
      <sheetName val="휴가급지"/>
      <sheetName val="군사특기"/>
      <sheetName val="계급별현황"/>
      <sheetName val="계급별현황 (2)"/>
      <sheetName val="처부별현황"/>
      <sheetName val="병휴가가넹"/>
      <sheetName val="Sheet1"/>
      <sheetName val="간부휴가가넹"/>
      <sheetName val="전역자"/>
      <sheetName val="아프냐"/>
      <sheetName val=""/>
      <sheetName val="신병100일위로휴가기간"/>
      <sheetName val="위로,청원휴가현황"/>
      <sheetName val="위로,청원휴가기간"/>
      <sheetName val="정기휴가현황"/>
      <sheetName val="연명부"/>
      <sheetName val="Sheet3"/>
      <sheetName val="07-29기 공개모집병 "/>
      <sheetName val="기초공"/>
      <sheetName val="기둥(원형)"/>
      <sheetName val="sugu95"/>
      <sheetName val="KMPTOT"/>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䑔MO도표"/>
      <sheetName val="BID"/>
      <sheetName val="휴가비,급량비"/>
      <sheetName val="I.설계조건"/>
      <sheetName val="교각계산"/>
      <sheetName val="부속동"/>
      <sheetName val="수량산출서"/>
      <sheetName val="총_"/>
      <sheetName val="재집"/>
      <sheetName val="직재"/>
      <sheetName val="_견적서1"/>
      <sheetName val="03년도_계획"/>
      <sheetName val="전년_대비"/>
      <sheetName val="30단(손보)_(2)"/>
      <sheetName val="방포사(손보)_(2)"/>
      <sheetName val="XL4Poppy_(2)"/>
      <sheetName val="XL4Poppy_(3)"/>
      <sheetName val="장기투자_계획및_예산"/>
      <sheetName val="장기투자_계획_항목별_내용"/>
      <sheetName val="4급_지로"/>
      <sheetName val="계급별현황_(2)"/>
      <sheetName val="07-29기_공개모집병_"/>
      <sheetName val="I_설계조건"/>
      <sheetName val="시약관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sheetData sheetId="89" refreshError="1"/>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인구및세대"/>
      <sheetName val="2.국적별외국인 "/>
      <sheetName val="3.각세(외제)"/>
      <sheetName val="4.5세(외제)"/>
      <sheetName val="5.5세외국인"/>
      <sheetName val="6.각세말소자"/>
      <sheetName val="1-1포천-동별-인구및세대 "/>
      <sheetName val="2-1포천(각세)(외제)"/>
      <sheetName val="1_인구및세대"/>
      <sheetName val="2_국적별외국인_"/>
      <sheetName val="3_각세(외제)"/>
      <sheetName val="4_5세(외제)"/>
      <sheetName val="5_5세외국인"/>
      <sheetName val="6_각세말소자"/>
      <sheetName val="1-1포천-동별-인구및세대_"/>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36"/>
  <sheetViews>
    <sheetView view="pageBreakPreview" zoomScale="85" zoomScaleNormal="100" zoomScaleSheetLayoutView="85" workbookViewId="0">
      <pane xSplit="1" ySplit="8" topLeftCell="B9" activePane="bottomRight" state="frozen"/>
      <selection pane="topRight" activeCell="B1" sqref="B1"/>
      <selection pane="bottomLeft" activeCell="A9" sqref="A9"/>
      <selection pane="bottomRight" activeCell="E16" sqref="E16"/>
    </sheetView>
  </sheetViews>
  <sheetFormatPr defaultRowHeight="17.25"/>
  <cols>
    <col min="1" max="1" width="8.75" style="11" customWidth="1"/>
    <col min="2" max="2" width="10.125" style="95" customWidth="1"/>
    <col min="3" max="8" width="10.125" style="11" customWidth="1"/>
    <col min="9" max="9" width="9.25" style="11" customWidth="1"/>
    <col min="10" max="11" width="8.375" style="11" customWidth="1"/>
    <col min="12" max="12" width="9.25" style="98" customWidth="1"/>
    <col min="13" max="14" width="9.25" style="11" customWidth="1"/>
    <col min="15" max="15" width="9.25" style="98" customWidth="1"/>
    <col min="16" max="16" width="8.125" style="99" customWidth="1"/>
    <col min="17" max="17" width="8.625" style="11" customWidth="1"/>
    <col min="18" max="16384" width="9" style="67"/>
  </cols>
  <sheetData>
    <row r="1" spans="1:17" s="5" customFormat="1" ht="25.5" customHeight="1">
      <c r="A1" s="1" t="s">
        <v>355</v>
      </c>
      <c r="B1" s="1"/>
      <c r="C1" s="1"/>
      <c r="D1" s="1"/>
      <c r="E1" s="1"/>
      <c r="F1" s="1"/>
      <c r="G1" s="1"/>
      <c r="H1" s="1"/>
      <c r="I1" s="2" t="s">
        <v>357</v>
      </c>
      <c r="J1" s="3"/>
      <c r="K1" s="1"/>
      <c r="L1" s="4"/>
      <c r="M1" s="1"/>
      <c r="N1" s="1"/>
      <c r="O1" s="4"/>
      <c r="P1" s="3"/>
      <c r="Q1" s="1"/>
    </row>
    <row r="2" spans="1:17" s="10" customFormat="1" ht="24.95" customHeight="1">
      <c r="A2" s="6" t="s">
        <v>356</v>
      </c>
      <c r="B2" s="6"/>
      <c r="C2" s="6"/>
      <c r="D2" s="6"/>
      <c r="E2" s="6"/>
      <c r="F2" s="6"/>
      <c r="G2" s="6"/>
      <c r="H2" s="6"/>
      <c r="I2" s="7" t="s">
        <v>358</v>
      </c>
      <c r="J2" s="8"/>
      <c r="K2" s="6"/>
      <c r="L2" s="9"/>
      <c r="M2" s="6"/>
      <c r="N2" s="6"/>
      <c r="O2" s="9"/>
      <c r="P2" s="8"/>
      <c r="Q2" s="6"/>
    </row>
    <row r="3" spans="1:17" s="12" customFormat="1" ht="21" customHeight="1">
      <c r="A3" s="11" t="s">
        <v>375</v>
      </c>
    </row>
    <row r="4" spans="1:17" s="17" customFormat="1" ht="18" customHeight="1" thickBot="1">
      <c r="A4" s="13" t="s">
        <v>183</v>
      </c>
      <c r="B4" s="13"/>
      <c r="C4" s="13"/>
      <c r="D4" s="13"/>
      <c r="E4" s="13"/>
      <c r="F4" s="13"/>
      <c r="G4" s="13"/>
      <c r="H4" s="13"/>
      <c r="I4" s="13"/>
      <c r="J4" s="13"/>
      <c r="K4" s="13"/>
      <c r="L4" s="14"/>
      <c r="M4" s="13"/>
      <c r="N4" s="13"/>
      <c r="O4" s="14"/>
      <c r="P4" s="15"/>
      <c r="Q4" s="16" t="s">
        <v>192</v>
      </c>
    </row>
    <row r="5" spans="1:17" s="26" customFormat="1" ht="19.5" customHeight="1">
      <c r="A5" s="18"/>
      <c r="B5" s="19" t="s">
        <v>703</v>
      </c>
      <c r="C5" s="644" t="s">
        <v>364</v>
      </c>
      <c r="D5" s="644"/>
      <c r="E5" s="644"/>
      <c r="F5" s="644"/>
      <c r="G5" s="644"/>
      <c r="H5" s="644"/>
      <c r="I5" s="644"/>
      <c r="J5" s="644"/>
      <c r="K5" s="644"/>
      <c r="L5" s="20" t="s">
        <v>213</v>
      </c>
      <c r="M5" s="21" t="s">
        <v>185</v>
      </c>
      <c r="N5" s="22" t="s">
        <v>215</v>
      </c>
      <c r="O5" s="23" t="s">
        <v>219</v>
      </c>
      <c r="P5" s="24"/>
      <c r="Q5" s="25"/>
    </row>
    <row r="6" spans="1:17" s="26" customFormat="1" ht="19.5" customHeight="1">
      <c r="A6" s="27" t="s">
        <v>254</v>
      </c>
      <c r="B6" s="19"/>
      <c r="C6" s="21" t="s">
        <v>363</v>
      </c>
      <c r="D6" s="28"/>
      <c r="E6" s="28"/>
      <c r="F6" s="21" t="s">
        <v>210</v>
      </c>
      <c r="G6" s="29"/>
      <c r="H6" s="29"/>
      <c r="I6" s="28" t="s">
        <v>212</v>
      </c>
      <c r="J6" s="28"/>
      <c r="K6" s="28"/>
      <c r="L6" s="20" t="s">
        <v>214</v>
      </c>
      <c r="M6" s="21"/>
      <c r="N6" s="21" t="s">
        <v>216</v>
      </c>
      <c r="O6" s="30"/>
      <c r="P6" s="31" t="s">
        <v>220</v>
      </c>
      <c r="Q6" s="32" t="s">
        <v>252</v>
      </c>
    </row>
    <row r="7" spans="1:17" s="26" customFormat="1" ht="19.5" customHeight="1">
      <c r="A7" s="27" t="s">
        <v>255</v>
      </c>
      <c r="B7" s="19" t="s">
        <v>209</v>
      </c>
      <c r="C7" s="21"/>
      <c r="D7" s="33" t="s">
        <v>0</v>
      </c>
      <c r="E7" s="31" t="s">
        <v>1</v>
      </c>
      <c r="F7" s="21"/>
      <c r="G7" s="33" t="s">
        <v>0</v>
      </c>
      <c r="H7" s="28" t="s">
        <v>1</v>
      </c>
      <c r="I7" s="34"/>
      <c r="J7" s="33" t="s">
        <v>0</v>
      </c>
      <c r="K7" s="31" t="s">
        <v>1</v>
      </c>
      <c r="L7" s="35" t="s">
        <v>186</v>
      </c>
      <c r="M7" s="21" t="s">
        <v>187</v>
      </c>
      <c r="N7" s="21" t="s">
        <v>217</v>
      </c>
      <c r="O7" s="36" t="s">
        <v>186</v>
      </c>
      <c r="P7" s="28" t="s">
        <v>221</v>
      </c>
      <c r="Q7" s="32" t="s">
        <v>253</v>
      </c>
    </row>
    <row r="8" spans="1:17" s="26" customFormat="1" ht="19.5" customHeight="1">
      <c r="A8" s="37"/>
      <c r="B8" s="38" t="s">
        <v>188</v>
      </c>
      <c r="C8" s="39" t="s">
        <v>145</v>
      </c>
      <c r="D8" s="40" t="s">
        <v>3</v>
      </c>
      <c r="E8" s="41" t="s">
        <v>4</v>
      </c>
      <c r="F8" s="39" t="s">
        <v>211</v>
      </c>
      <c r="G8" s="40" t="s">
        <v>3</v>
      </c>
      <c r="H8" s="41" t="s">
        <v>4</v>
      </c>
      <c r="I8" s="42" t="s">
        <v>5</v>
      </c>
      <c r="J8" s="40" t="s">
        <v>3</v>
      </c>
      <c r="K8" s="41" t="s">
        <v>4</v>
      </c>
      <c r="L8" s="43" t="s">
        <v>189</v>
      </c>
      <c r="M8" s="44" t="s">
        <v>191</v>
      </c>
      <c r="N8" s="39" t="s">
        <v>218</v>
      </c>
      <c r="O8" s="45" t="s">
        <v>201</v>
      </c>
      <c r="P8" s="46" t="s">
        <v>190</v>
      </c>
      <c r="Q8" s="47"/>
    </row>
    <row r="9" spans="1:17" s="17" customFormat="1" ht="22.5" customHeight="1">
      <c r="A9" s="48" t="s">
        <v>6</v>
      </c>
      <c r="B9" s="49">
        <v>279121</v>
      </c>
      <c r="C9" s="49">
        <v>856404</v>
      </c>
      <c r="D9" s="49">
        <v>431133</v>
      </c>
      <c r="E9" s="49">
        <v>425271</v>
      </c>
      <c r="F9" s="49">
        <v>854084</v>
      </c>
      <c r="G9" s="49">
        <v>429761</v>
      </c>
      <c r="H9" s="49">
        <v>424323</v>
      </c>
      <c r="I9" s="50">
        <v>2320</v>
      </c>
      <c r="J9" s="49">
        <v>1372</v>
      </c>
      <c r="K9" s="49">
        <v>948</v>
      </c>
      <c r="L9" s="51">
        <v>10.895094300531554</v>
      </c>
      <c r="M9" s="52">
        <v>3.068217726362402</v>
      </c>
      <c r="N9" s="49">
        <v>33985</v>
      </c>
      <c r="O9" s="49">
        <v>7069.5393759286771</v>
      </c>
      <c r="P9" s="53">
        <v>121.14</v>
      </c>
      <c r="Q9" s="54" t="s">
        <v>6</v>
      </c>
    </row>
    <row r="10" spans="1:17" s="17" customFormat="1" ht="22.5" customHeight="1">
      <c r="A10" s="48" t="s">
        <v>240</v>
      </c>
      <c r="B10" s="49">
        <v>297479</v>
      </c>
      <c r="C10" s="49">
        <v>912697</v>
      </c>
      <c r="D10" s="49">
        <v>458919</v>
      </c>
      <c r="E10" s="49">
        <v>453778</v>
      </c>
      <c r="F10" s="49">
        <v>910045</v>
      </c>
      <c r="G10" s="49">
        <v>457335</v>
      </c>
      <c r="H10" s="49">
        <v>452710</v>
      </c>
      <c r="I10" s="50">
        <v>2652</v>
      </c>
      <c r="J10" s="49">
        <v>1584</v>
      </c>
      <c r="K10" s="49">
        <v>1068</v>
      </c>
      <c r="L10" s="51">
        <v>13.918241207410015</v>
      </c>
      <c r="M10" s="52">
        <v>3.0681056477936259</v>
      </c>
      <c r="N10" s="49">
        <v>37278</v>
      </c>
      <c r="O10" s="49">
        <v>7534.2331187056297</v>
      </c>
      <c r="P10" s="53">
        <v>121.14</v>
      </c>
      <c r="Q10" s="54" t="s">
        <v>240</v>
      </c>
    </row>
    <row r="11" spans="1:17" s="17" customFormat="1" ht="22.5" customHeight="1">
      <c r="A11" s="48" t="s">
        <v>241</v>
      </c>
      <c r="B11" s="49">
        <v>285511</v>
      </c>
      <c r="C11" s="49">
        <v>946704</v>
      </c>
      <c r="D11" s="49">
        <v>476639</v>
      </c>
      <c r="E11" s="49">
        <v>470065</v>
      </c>
      <c r="F11" s="49">
        <v>944239</v>
      </c>
      <c r="G11" s="49">
        <v>475189</v>
      </c>
      <c r="H11" s="49">
        <v>469050</v>
      </c>
      <c r="I11" s="50">
        <v>2465</v>
      </c>
      <c r="J11" s="49">
        <v>1450</v>
      </c>
      <c r="K11" s="49">
        <v>1015</v>
      </c>
      <c r="L11" s="51">
        <v>10.544089004722069</v>
      </c>
      <c r="M11" s="52">
        <v>3.3158232082126431</v>
      </c>
      <c r="N11" s="49">
        <v>39724</v>
      </c>
      <c r="O11" s="49">
        <v>7815.6030710806572</v>
      </c>
      <c r="P11" s="53">
        <v>121.13</v>
      </c>
      <c r="Q11" s="54" t="s">
        <v>241</v>
      </c>
    </row>
    <row r="12" spans="1:17" s="17" customFormat="1" ht="22.5" customHeight="1">
      <c r="A12" s="48" t="s">
        <v>242</v>
      </c>
      <c r="B12" s="55">
        <v>322621</v>
      </c>
      <c r="C12" s="55">
        <v>978698</v>
      </c>
      <c r="D12" s="55">
        <v>492366</v>
      </c>
      <c r="E12" s="55">
        <v>486332</v>
      </c>
      <c r="F12" s="55">
        <v>974866</v>
      </c>
      <c r="G12" s="55">
        <v>490314</v>
      </c>
      <c r="H12" s="55">
        <v>484552</v>
      </c>
      <c r="I12" s="56">
        <v>3832</v>
      </c>
      <c r="J12" s="55">
        <v>2052</v>
      </c>
      <c r="K12" s="55">
        <v>1780</v>
      </c>
      <c r="L12" s="57">
        <v>7.2314251060319039</v>
      </c>
      <c r="M12" s="52">
        <v>3.0335842986042447</v>
      </c>
      <c r="N12" s="55">
        <v>43543</v>
      </c>
      <c r="O12" s="55">
        <v>8081.7341040462434</v>
      </c>
      <c r="P12" s="58">
        <v>121.1</v>
      </c>
      <c r="Q12" s="54" t="s">
        <v>242</v>
      </c>
    </row>
    <row r="13" spans="1:17" s="17" customFormat="1" ht="22.5" customHeight="1">
      <c r="A13" s="48" t="s">
        <v>243</v>
      </c>
      <c r="B13" s="55">
        <v>345411</v>
      </c>
      <c r="C13" s="55">
        <v>1023875</v>
      </c>
      <c r="D13" s="55">
        <v>515074</v>
      </c>
      <c r="E13" s="55">
        <v>508801</v>
      </c>
      <c r="F13" s="55">
        <v>1019711</v>
      </c>
      <c r="G13" s="55">
        <v>512940</v>
      </c>
      <c r="H13" s="55">
        <v>506771</v>
      </c>
      <c r="I13" s="56">
        <v>4164</v>
      </c>
      <c r="J13" s="55">
        <v>2134</v>
      </c>
      <c r="K13" s="55">
        <v>2030</v>
      </c>
      <c r="L13" s="57">
        <v>8.1515447278135511</v>
      </c>
      <c r="M13" s="52">
        <v>2.9642223322360897</v>
      </c>
      <c r="N13" s="55">
        <v>47327</v>
      </c>
      <c r="O13" s="55">
        <v>8455.4876538112148</v>
      </c>
      <c r="P13" s="59">
        <v>121.09</v>
      </c>
      <c r="Q13" s="54" t="s">
        <v>243</v>
      </c>
    </row>
    <row r="14" spans="1:17" s="17" customFormat="1" ht="22.5" customHeight="1">
      <c r="A14" s="48" t="s">
        <v>181</v>
      </c>
      <c r="B14" s="49">
        <v>359103</v>
      </c>
      <c r="C14" s="49">
        <v>1040223</v>
      </c>
      <c r="D14" s="49">
        <v>522912</v>
      </c>
      <c r="E14" s="49">
        <v>517311</v>
      </c>
      <c r="F14" s="49">
        <v>1032944</v>
      </c>
      <c r="G14" s="49">
        <v>519293</v>
      </c>
      <c r="H14" s="49">
        <v>513651</v>
      </c>
      <c r="I14" s="50">
        <v>7279</v>
      </c>
      <c r="J14" s="49">
        <v>3619</v>
      </c>
      <c r="K14" s="49">
        <v>3660</v>
      </c>
      <c r="L14" s="51">
        <v>6.2864131734201969</v>
      </c>
      <c r="M14" s="52">
        <v>2.8967260089723563</v>
      </c>
      <c r="N14" s="49">
        <v>50433</v>
      </c>
      <c r="O14" s="49">
        <v>8591.9137688940282</v>
      </c>
      <c r="P14" s="53">
        <v>121.07</v>
      </c>
      <c r="Q14" s="54" t="s">
        <v>181</v>
      </c>
    </row>
    <row r="15" spans="1:17" s="17" customFormat="1" ht="22.5" customHeight="1">
      <c r="A15" s="48" t="s">
        <v>182</v>
      </c>
      <c r="B15" s="49">
        <v>365667</v>
      </c>
      <c r="C15" s="49">
        <v>1042132</v>
      </c>
      <c r="D15" s="49">
        <v>523215</v>
      </c>
      <c r="E15" s="49">
        <v>518917</v>
      </c>
      <c r="F15" s="49">
        <v>1033829</v>
      </c>
      <c r="G15" s="49">
        <v>519130</v>
      </c>
      <c r="H15" s="49">
        <v>514699</v>
      </c>
      <c r="I15" s="50">
        <v>8303</v>
      </c>
      <c r="J15" s="49">
        <v>4085</v>
      </c>
      <c r="K15" s="49">
        <v>4218</v>
      </c>
      <c r="L15" s="51">
        <v>1.783127823220608</v>
      </c>
      <c r="M15" s="52">
        <v>2.849948176893184</v>
      </c>
      <c r="N15" s="49">
        <v>53228</v>
      </c>
      <c r="O15" s="49">
        <v>8609.1036761668729</v>
      </c>
      <c r="P15" s="53">
        <v>121.05</v>
      </c>
      <c r="Q15" s="60" t="s">
        <v>182</v>
      </c>
    </row>
    <row r="16" spans="1:17" s="17" customFormat="1" ht="22.5" customHeight="1">
      <c r="A16" s="48" t="s">
        <v>244</v>
      </c>
      <c r="B16" s="56">
        <v>346371</v>
      </c>
      <c r="C16" s="49">
        <v>1044113</v>
      </c>
      <c r="D16" s="49">
        <v>525544</v>
      </c>
      <c r="E16" s="49">
        <v>518569</v>
      </c>
      <c r="F16" s="49">
        <v>1039233</v>
      </c>
      <c r="G16" s="56">
        <v>522722</v>
      </c>
      <c r="H16" s="56">
        <v>516511</v>
      </c>
      <c r="I16" s="50">
        <v>4880</v>
      </c>
      <c r="J16" s="56">
        <v>2822</v>
      </c>
      <c r="K16" s="56">
        <v>2058</v>
      </c>
      <c r="L16" s="51" t="s">
        <v>247</v>
      </c>
      <c r="M16" s="52">
        <v>3.0144353886439683</v>
      </c>
      <c r="N16" s="56">
        <v>56214</v>
      </c>
      <c r="O16" s="49">
        <v>8625.4688145394466</v>
      </c>
      <c r="P16" s="61">
        <v>121.05</v>
      </c>
      <c r="Q16" s="54" t="s">
        <v>244</v>
      </c>
    </row>
    <row r="17" spans="1:17" s="17" customFormat="1" ht="22.5" customHeight="1">
      <c r="A17" s="48" t="s">
        <v>245</v>
      </c>
      <c r="B17" s="56">
        <v>395615</v>
      </c>
      <c r="C17" s="55">
        <v>1082271</v>
      </c>
      <c r="D17" s="55">
        <v>543739</v>
      </c>
      <c r="E17" s="55">
        <v>538532</v>
      </c>
      <c r="F17" s="55">
        <v>1068906</v>
      </c>
      <c r="G17" s="56">
        <v>537044</v>
      </c>
      <c r="H17" s="56">
        <v>531862</v>
      </c>
      <c r="I17" s="56">
        <v>13365</v>
      </c>
      <c r="J17" s="56">
        <v>6695</v>
      </c>
      <c r="K17" s="56">
        <v>6670</v>
      </c>
      <c r="L17" s="57">
        <v>2.6219895526251658</v>
      </c>
      <c r="M17" s="52">
        <v>2.7356672522528216</v>
      </c>
      <c r="N17" s="56">
        <v>61223</v>
      </c>
      <c r="O17" s="55">
        <v>8940.6939281288724</v>
      </c>
      <c r="P17" s="61">
        <v>121.05</v>
      </c>
      <c r="Q17" s="54" t="s">
        <v>245</v>
      </c>
    </row>
    <row r="18" spans="1:17" s="17" customFormat="1" ht="22.5" customHeight="1">
      <c r="A18" s="48">
        <v>2007</v>
      </c>
      <c r="B18" s="56">
        <v>399898</v>
      </c>
      <c r="C18" s="55">
        <v>1086995</v>
      </c>
      <c r="D18" s="55">
        <v>545910</v>
      </c>
      <c r="E18" s="55">
        <v>541085</v>
      </c>
      <c r="F18" s="55">
        <v>1067702</v>
      </c>
      <c r="G18" s="56">
        <v>536253</v>
      </c>
      <c r="H18" s="56">
        <v>531449</v>
      </c>
      <c r="I18" s="56">
        <v>19293</v>
      </c>
      <c r="J18" s="56">
        <v>9657</v>
      </c>
      <c r="K18" s="56">
        <v>9636</v>
      </c>
      <c r="L18" s="57">
        <v>4.1070267298654457</v>
      </c>
      <c r="M18" s="52">
        <v>2.7181806360621961</v>
      </c>
      <c r="N18" s="56">
        <v>66100</v>
      </c>
      <c r="O18" s="55">
        <v>8979.7191243287907</v>
      </c>
      <c r="P18" s="61">
        <v>121.05</v>
      </c>
      <c r="Q18" s="54">
        <v>2007</v>
      </c>
    </row>
    <row r="19" spans="1:17" s="17" customFormat="1" ht="22.5" customHeight="1">
      <c r="A19" s="48">
        <v>2008</v>
      </c>
      <c r="B19" s="56">
        <v>402462</v>
      </c>
      <c r="C19" s="49">
        <v>1090678</v>
      </c>
      <c r="D19" s="49">
        <v>547640</v>
      </c>
      <c r="E19" s="49">
        <v>543038</v>
      </c>
      <c r="F19" s="49">
        <v>1067425</v>
      </c>
      <c r="G19" s="56">
        <v>536059</v>
      </c>
      <c r="H19" s="56">
        <v>531366</v>
      </c>
      <c r="I19" s="50">
        <v>23253</v>
      </c>
      <c r="J19" s="56">
        <v>11581</v>
      </c>
      <c r="K19" s="56">
        <v>11672</v>
      </c>
      <c r="L19" s="57">
        <v>0.77679250391075805</v>
      </c>
      <c r="M19" s="52">
        <v>2.7100148585456516</v>
      </c>
      <c r="N19" s="56">
        <v>69005</v>
      </c>
      <c r="O19" s="49">
        <v>9013.1228824064128</v>
      </c>
      <c r="P19" s="61">
        <v>121.01</v>
      </c>
      <c r="Q19" s="54">
        <v>2008</v>
      </c>
    </row>
    <row r="20" spans="1:17" s="17" customFormat="1" ht="22.5" customHeight="1">
      <c r="A20" s="48">
        <v>2009</v>
      </c>
      <c r="B20" s="62">
        <v>406565</v>
      </c>
      <c r="C20" s="49">
        <v>1098449</v>
      </c>
      <c r="D20" s="49">
        <v>552285</v>
      </c>
      <c r="E20" s="49">
        <v>546164</v>
      </c>
      <c r="F20" s="49">
        <v>1073149</v>
      </c>
      <c r="G20" s="56">
        <v>539655</v>
      </c>
      <c r="H20" s="56">
        <v>533494</v>
      </c>
      <c r="I20" s="50">
        <v>25300</v>
      </c>
      <c r="J20" s="56">
        <v>12630</v>
      </c>
      <c r="K20" s="56">
        <v>12670</v>
      </c>
      <c r="L20" s="57">
        <v>0.7124925963483264</v>
      </c>
      <c r="M20" s="52">
        <v>2.7017795432464675</v>
      </c>
      <c r="N20" s="56">
        <v>71734</v>
      </c>
      <c r="O20" s="49">
        <v>9077.340715643335</v>
      </c>
      <c r="P20" s="61">
        <v>121.01</v>
      </c>
      <c r="Q20" s="54">
        <v>2009</v>
      </c>
    </row>
    <row r="21" spans="1:17" s="17" customFormat="1" ht="22.5" customHeight="1">
      <c r="A21" s="63" t="s">
        <v>518</v>
      </c>
      <c r="B21" s="62">
        <v>412253</v>
      </c>
      <c r="C21" s="49">
        <v>1104681</v>
      </c>
      <c r="D21" s="49">
        <v>556876</v>
      </c>
      <c r="E21" s="49">
        <v>547805</v>
      </c>
      <c r="F21" s="49">
        <v>1077535</v>
      </c>
      <c r="G21" s="56">
        <v>543233</v>
      </c>
      <c r="H21" s="56">
        <v>534302</v>
      </c>
      <c r="I21" s="50">
        <v>27146</v>
      </c>
      <c r="J21" s="56">
        <v>13643</v>
      </c>
      <c r="K21" s="56">
        <v>13503</v>
      </c>
      <c r="L21" s="57">
        <v>0.56734541157577645</v>
      </c>
      <c r="M21" s="52">
        <v>2.6137711550916549</v>
      </c>
      <c r="N21" s="56">
        <v>74853</v>
      </c>
      <c r="O21" s="49">
        <v>9128.8405916866377</v>
      </c>
      <c r="P21" s="61">
        <v>121.01</v>
      </c>
      <c r="Q21" s="54" t="s">
        <v>487</v>
      </c>
    </row>
    <row r="22" spans="1:17" s="17" customFormat="1" ht="22.5" customHeight="1">
      <c r="A22" s="64">
        <v>2011</v>
      </c>
      <c r="B22" s="62">
        <v>416036</v>
      </c>
      <c r="C22" s="55">
        <v>1118197</v>
      </c>
      <c r="D22" s="55">
        <v>563264</v>
      </c>
      <c r="E22" s="55">
        <v>554933</v>
      </c>
      <c r="F22" s="55">
        <v>1088489</v>
      </c>
      <c r="G22" s="56">
        <v>548382</v>
      </c>
      <c r="H22" s="56">
        <v>540107</v>
      </c>
      <c r="I22" s="56">
        <v>29708</v>
      </c>
      <c r="J22" s="56">
        <v>14882</v>
      </c>
      <c r="K22" s="56">
        <v>14826</v>
      </c>
      <c r="L22" s="57">
        <v>1.22</v>
      </c>
      <c r="M22" s="52">
        <v>2.62</v>
      </c>
      <c r="N22" s="56">
        <v>78587</v>
      </c>
      <c r="O22" s="55">
        <v>9241</v>
      </c>
      <c r="P22" s="61">
        <v>121.01</v>
      </c>
      <c r="Q22" s="54">
        <v>2011</v>
      </c>
    </row>
    <row r="23" spans="1:17" s="17" customFormat="1" ht="22.5" customHeight="1">
      <c r="A23" s="64">
        <v>2012</v>
      </c>
      <c r="B23" s="62">
        <v>427790</v>
      </c>
      <c r="C23" s="55">
        <v>1147955</v>
      </c>
      <c r="D23" s="55">
        <v>577789</v>
      </c>
      <c r="E23" s="55">
        <v>570166</v>
      </c>
      <c r="F23" s="55">
        <v>1120258</v>
      </c>
      <c r="G23" s="56">
        <v>564008</v>
      </c>
      <c r="H23" s="56">
        <v>556250</v>
      </c>
      <c r="I23" s="56">
        <v>27697</v>
      </c>
      <c r="J23" s="56">
        <v>13781</v>
      </c>
      <c r="K23" s="56">
        <v>13916</v>
      </c>
      <c r="L23" s="65">
        <v>2.66</v>
      </c>
      <c r="M23" s="66">
        <v>2.62</v>
      </c>
      <c r="N23" s="56">
        <v>84672</v>
      </c>
      <c r="O23" s="55">
        <v>9486</v>
      </c>
      <c r="P23" s="61">
        <v>121.01</v>
      </c>
      <c r="Q23" s="21">
        <v>2012</v>
      </c>
    </row>
    <row r="24" spans="1:17" s="17" customFormat="1" ht="22.5" customHeight="1">
      <c r="A24" s="64">
        <v>2013</v>
      </c>
      <c r="B24" s="62">
        <v>439996</v>
      </c>
      <c r="C24" s="55">
        <v>1178509</v>
      </c>
      <c r="D24" s="55">
        <v>593469</v>
      </c>
      <c r="E24" s="55">
        <v>585040</v>
      </c>
      <c r="F24" s="55">
        <v>1148157</v>
      </c>
      <c r="G24" s="56">
        <v>578035</v>
      </c>
      <c r="H24" s="56">
        <v>570122</v>
      </c>
      <c r="I24" s="56">
        <v>30352</v>
      </c>
      <c r="J24" s="56">
        <v>15434</v>
      </c>
      <c r="K24" s="56">
        <v>14918</v>
      </c>
      <c r="L24" s="65">
        <v>2.77</v>
      </c>
      <c r="M24" s="66">
        <v>2.61</v>
      </c>
      <c r="N24" s="56">
        <v>89227</v>
      </c>
      <c r="O24" s="55">
        <v>9301</v>
      </c>
      <c r="P24" s="61">
        <v>120.99999999999999</v>
      </c>
      <c r="Q24" s="21">
        <v>2013</v>
      </c>
    </row>
    <row r="25" spans="1:17" s="17" customFormat="1" ht="22.5" customHeight="1">
      <c r="A25" s="64">
        <v>2014</v>
      </c>
      <c r="B25" s="62">
        <v>454072</v>
      </c>
      <c r="C25" s="55">
        <v>1209169</v>
      </c>
      <c r="D25" s="55">
        <v>609213</v>
      </c>
      <c r="E25" s="55">
        <v>599956</v>
      </c>
      <c r="F25" s="55">
        <v>1174228</v>
      </c>
      <c r="G25" s="56">
        <v>591384</v>
      </c>
      <c r="H25" s="56">
        <v>582844</v>
      </c>
      <c r="I25" s="56">
        <v>34941</v>
      </c>
      <c r="J25" s="56">
        <v>17829</v>
      </c>
      <c r="K25" s="56">
        <v>17112</v>
      </c>
      <c r="L25" s="65">
        <v>2.6</v>
      </c>
      <c r="M25" s="66">
        <v>2.59</v>
      </c>
      <c r="N25" s="56">
        <v>94472</v>
      </c>
      <c r="O25" s="55">
        <v>9989</v>
      </c>
      <c r="P25" s="61">
        <v>121.05</v>
      </c>
      <c r="Q25" s="21">
        <v>2014</v>
      </c>
    </row>
    <row r="26" spans="1:17" ht="22.5" customHeight="1">
      <c r="A26" s="63" t="s">
        <v>519</v>
      </c>
      <c r="B26" s="62">
        <v>463154</v>
      </c>
      <c r="C26" s="55">
        <v>1221975</v>
      </c>
      <c r="D26" s="55">
        <v>615646</v>
      </c>
      <c r="E26" s="55">
        <v>606329</v>
      </c>
      <c r="F26" s="55">
        <v>1184624</v>
      </c>
      <c r="G26" s="56">
        <v>596508</v>
      </c>
      <c r="H26" s="56">
        <v>588116</v>
      </c>
      <c r="I26" s="56">
        <v>37351</v>
      </c>
      <c r="J26" s="56">
        <v>19138</v>
      </c>
      <c r="K26" s="56">
        <v>18213</v>
      </c>
      <c r="L26" s="65">
        <v>1.0590744552663856</v>
      </c>
      <c r="M26" s="66">
        <v>2.56</v>
      </c>
      <c r="N26" s="56">
        <v>99750</v>
      </c>
      <c r="O26" s="55">
        <v>10094.799999999999</v>
      </c>
      <c r="P26" s="61">
        <v>121.05</v>
      </c>
      <c r="Q26" s="54" t="s">
        <v>519</v>
      </c>
    </row>
    <row r="27" spans="1:17" s="17" customFormat="1" ht="22.5" customHeight="1">
      <c r="A27" s="64">
        <v>2016</v>
      </c>
      <c r="B27" s="68">
        <v>472194</v>
      </c>
      <c r="C27" s="69">
        <v>1231224</v>
      </c>
      <c r="D27" s="69">
        <v>620498</v>
      </c>
      <c r="E27" s="69">
        <v>610726</v>
      </c>
      <c r="F27" s="69">
        <v>1194041</v>
      </c>
      <c r="G27" s="69">
        <v>601152</v>
      </c>
      <c r="H27" s="69">
        <v>592889</v>
      </c>
      <c r="I27" s="69">
        <v>37183</v>
      </c>
      <c r="J27" s="69">
        <v>19346</v>
      </c>
      <c r="K27" s="69">
        <v>17837</v>
      </c>
      <c r="L27" s="70">
        <v>0.75688946173203209</v>
      </c>
      <c r="M27" s="70">
        <v>2.5287085392868187</v>
      </c>
      <c r="N27" s="69">
        <v>103992</v>
      </c>
      <c r="O27" s="69">
        <v>10170.854535169979</v>
      </c>
      <c r="P27" s="61">
        <v>121.0541352</v>
      </c>
      <c r="Q27" s="21">
        <v>2016</v>
      </c>
    </row>
    <row r="28" spans="1:17" s="17" customFormat="1" ht="22.5" customHeight="1">
      <c r="A28" s="64">
        <v>2017</v>
      </c>
      <c r="B28" s="68">
        <v>483558</v>
      </c>
      <c r="C28" s="69">
        <v>1240480</v>
      </c>
      <c r="D28" s="69">
        <v>625921</v>
      </c>
      <c r="E28" s="69">
        <v>614559</v>
      </c>
      <c r="F28" s="69">
        <v>1202628</v>
      </c>
      <c r="G28" s="69">
        <v>605835</v>
      </c>
      <c r="H28" s="69">
        <v>596793</v>
      </c>
      <c r="I28" s="69">
        <v>37852</v>
      </c>
      <c r="J28" s="69">
        <v>20086</v>
      </c>
      <c r="K28" s="69">
        <v>17766</v>
      </c>
      <c r="L28" s="70">
        <v>0.75177222016464917</v>
      </c>
      <c r="M28" s="70">
        <v>2.4870398173538644</v>
      </c>
      <c r="N28" s="69">
        <v>111667</v>
      </c>
      <c r="O28" s="69">
        <v>10247.316194118745</v>
      </c>
      <c r="P28" s="61">
        <v>121.0541352</v>
      </c>
      <c r="Q28" s="21">
        <v>2017</v>
      </c>
    </row>
    <row r="29" spans="1:17" s="77" customFormat="1" ht="22.5" customHeight="1">
      <c r="A29" s="71">
        <v>2018</v>
      </c>
      <c r="B29" s="72">
        <f>SUM(B30:B33)</f>
        <v>492939</v>
      </c>
      <c r="C29" s="73">
        <f>SUM(C30:C33)</f>
        <v>1242212</v>
      </c>
      <c r="D29" s="73">
        <f t="shared" ref="D29:K29" si="0">SUM(D30:D33)</f>
        <v>627004</v>
      </c>
      <c r="E29" s="73">
        <f t="shared" si="0"/>
        <v>615208</v>
      </c>
      <c r="F29" s="73">
        <f t="shared" si="0"/>
        <v>1201166</v>
      </c>
      <c r="G29" s="73">
        <f t="shared" si="0"/>
        <v>604918</v>
      </c>
      <c r="H29" s="73">
        <f t="shared" si="0"/>
        <v>596248</v>
      </c>
      <c r="I29" s="73">
        <f t="shared" si="0"/>
        <v>41046</v>
      </c>
      <c r="J29" s="73">
        <f t="shared" si="0"/>
        <v>22086</v>
      </c>
      <c r="K29" s="73">
        <f t="shared" si="0"/>
        <v>18960</v>
      </c>
      <c r="L29" s="74">
        <f>(C29-C28)/C28*100</f>
        <v>0.13962337159809107</v>
      </c>
      <c r="M29" s="74">
        <f>F29/B29</f>
        <v>2.436743694453066</v>
      </c>
      <c r="N29" s="75">
        <f>SUM(N30:N33)</f>
        <v>115200</v>
      </c>
      <c r="O29" s="75">
        <f>C29/P29</f>
        <v>10261.62384248729</v>
      </c>
      <c r="P29" s="74">
        <v>121.0541352</v>
      </c>
      <c r="Q29" s="76">
        <v>2018</v>
      </c>
    </row>
    <row r="30" spans="1:17" s="17" customFormat="1" ht="22.5" customHeight="1">
      <c r="A30" s="78" t="s">
        <v>248</v>
      </c>
      <c r="B30" s="79">
        <v>116250</v>
      </c>
      <c r="C30" s="69">
        <f>SUM(D30:E30)</f>
        <v>293955</v>
      </c>
      <c r="D30" s="69">
        <f t="shared" ref="D30:E33" si="1">SUM(G30,J30)</f>
        <v>148196</v>
      </c>
      <c r="E30" s="69">
        <f t="shared" si="1"/>
        <v>145759</v>
      </c>
      <c r="F30" s="69">
        <f>SUM(G30:H30)</f>
        <v>286433</v>
      </c>
      <c r="G30" s="80">
        <v>144163</v>
      </c>
      <c r="H30" s="80">
        <v>142270</v>
      </c>
      <c r="I30" s="69">
        <f>SUM(J30:K30)</f>
        <v>7522</v>
      </c>
      <c r="J30" s="80">
        <v>4033</v>
      </c>
      <c r="K30" s="80">
        <v>3489</v>
      </c>
      <c r="L30" s="74">
        <f>(C30-300455)/300455*100</f>
        <v>-2.1633855319432191</v>
      </c>
      <c r="M30" s="74">
        <f>F30/B30</f>
        <v>2.4639397849462368</v>
      </c>
      <c r="N30" s="80">
        <v>33177</v>
      </c>
      <c r="O30" s="75">
        <f>C30/P30</f>
        <v>8816.8866226754635</v>
      </c>
      <c r="P30" s="81">
        <v>33.340000000000003</v>
      </c>
      <c r="Q30" s="82" t="s">
        <v>224</v>
      </c>
    </row>
    <row r="31" spans="1:17" s="17" customFormat="1" ht="22.5" customHeight="1">
      <c r="A31" s="78" t="s">
        <v>249</v>
      </c>
      <c r="B31" s="79">
        <v>152432</v>
      </c>
      <c r="C31" s="69">
        <f t="shared" ref="C31:C33" si="2">SUM(D31:E31)</f>
        <v>388478</v>
      </c>
      <c r="D31" s="69">
        <f t="shared" si="1"/>
        <v>196117</v>
      </c>
      <c r="E31" s="69">
        <f t="shared" si="1"/>
        <v>192361</v>
      </c>
      <c r="F31" s="69">
        <f t="shared" ref="F31:F33" si="3">SUM(G31:H31)</f>
        <v>377647</v>
      </c>
      <c r="G31" s="80">
        <v>190493</v>
      </c>
      <c r="H31" s="80">
        <v>187154</v>
      </c>
      <c r="I31" s="69">
        <f t="shared" ref="I31:I33" si="4">SUM(J31:K31)</f>
        <v>10831</v>
      </c>
      <c r="J31" s="80">
        <v>5624</v>
      </c>
      <c r="K31" s="80">
        <v>5207</v>
      </c>
      <c r="L31" s="74">
        <f>(C31-375255)/375255*100</f>
        <v>3.5237371920427445</v>
      </c>
      <c r="M31" s="74">
        <f>F31/B31</f>
        <v>2.4774784822084603</v>
      </c>
      <c r="N31" s="80">
        <v>36570</v>
      </c>
      <c r="O31" s="75">
        <f>C31/P31</f>
        <v>8235.7006571973707</v>
      </c>
      <c r="P31" s="83">
        <v>47.17</v>
      </c>
      <c r="Q31" s="84" t="s">
        <v>225</v>
      </c>
    </row>
    <row r="32" spans="1:17" s="17" customFormat="1" ht="22.5" customHeight="1">
      <c r="A32" s="78" t="s">
        <v>250</v>
      </c>
      <c r="B32" s="79">
        <v>84558</v>
      </c>
      <c r="C32" s="69">
        <f t="shared" si="2"/>
        <v>196087</v>
      </c>
      <c r="D32" s="69">
        <f t="shared" si="1"/>
        <v>99457</v>
      </c>
      <c r="E32" s="69">
        <f t="shared" si="1"/>
        <v>96630</v>
      </c>
      <c r="F32" s="69">
        <f t="shared" si="3"/>
        <v>180974</v>
      </c>
      <c r="G32" s="80">
        <v>91091</v>
      </c>
      <c r="H32" s="80">
        <v>89883</v>
      </c>
      <c r="I32" s="69">
        <f t="shared" si="4"/>
        <v>15113</v>
      </c>
      <c r="J32" s="80">
        <v>8366</v>
      </c>
      <c r="K32" s="80">
        <v>6747</v>
      </c>
      <c r="L32" s="74">
        <f>(C32-207671)/207671*100</f>
        <v>-5.5780537484771591</v>
      </c>
      <c r="M32" s="74">
        <f>F32/B32</f>
        <v>2.1402351048984127</v>
      </c>
      <c r="N32" s="80">
        <v>22535</v>
      </c>
      <c r="O32" s="75">
        <f>C32/P32</f>
        <v>15247.822706065319</v>
      </c>
      <c r="P32" s="83">
        <v>12.86</v>
      </c>
      <c r="Q32" s="84" t="s">
        <v>226</v>
      </c>
    </row>
    <row r="33" spans="1:17" s="77" customFormat="1" ht="22.5" customHeight="1" thickBot="1">
      <c r="A33" s="85" t="s">
        <v>251</v>
      </c>
      <c r="B33" s="86">
        <v>139699</v>
      </c>
      <c r="C33" s="87">
        <f t="shared" si="2"/>
        <v>363692</v>
      </c>
      <c r="D33" s="87">
        <f t="shared" si="1"/>
        <v>183234</v>
      </c>
      <c r="E33" s="87">
        <f t="shared" si="1"/>
        <v>180458</v>
      </c>
      <c r="F33" s="87">
        <f t="shared" si="3"/>
        <v>356112</v>
      </c>
      <c r="G33" s="88">
        <v>179171</v>
      </c>
      <c r="H33" s="88">
        <v>176941</v>
      </c>
      <c r="I33" s="89">
        <f t="shared" si="4"/>
        <v>7580</v>
      </c>
      <c r="J33" s="88">
        <v>4063</v>
      </c>
      <c r="K33" s="88">
        <v>3517</v>
      </c>
      <c r="L33" s="90">
        <f>(C33-357099)/357099*100</f>
        <v>1.8462667215534068</v>
      </c>
      <c r="M33" s="90">
        <f>F33/B33</f>
        <v>2.5491377891037157</v>
      </c>
      <c r="N33" s="88">
        <v>22918</v>
      </c>
      <c r="O33" s="91">
        <f>C33/P33</f>
        <v>13139.161849710983</v>
      </c>
      <c r="P33" s="92">
        <v>27.68</v>
      </c>
      <c r="Q33" s="93" t="s">
        <v>227</v>
      </c>
    </row>
    <row r="34" spans="1:17" s="17" customFormat="1" ht="16.5" customHeight="1">
      <c r="A34" s="94" t="s">
        <v>495</v>
      </c>
      <c r="B34" s="95"/>
      <c r="C34" s="95"/>
      <c r="D34" s="95"/>
      <c r="E34" s="95"/>
      <c r="F34" s="95"/>
      <c r="G34" s="95"/>
      <c r="H34" s="95"/>
      <c r="I34" s="95"/>
      <c r="J34" s="95"/>
      <c r="K34" s="95"/>
      <c r="L34" s="96"/>
      <c r="M34" s="95"/>
      <c r="N34" s="645"/>
      <c r="O34" s="645"/>
      <c r="P34" s="645"/>
      <c r="Q34" s="645"/>
    </row>
    <row r="35" spans="1:17" s="17" customFormat="1" ht="16.5" customHeight="1">
      <c r="A35" s="94" t="s">
        <v>447</v>
      </c>
      <c r="B35" s="95"/>
      <c r="C35" s="95"/>
      <c r="D35" s="95"/>
      <c r="E35" s="95"/>
      <c r="F35" s="95"/>
      <c r="G35" s="95"/>
      <c r="H35" s="95"/>
      <c r="I35" s="95"/>
      <c r="J35" s="95"/>
      <c r="K35" s="95"/>
      <c r="L35" s="96"/>
      <c r="M35" s="95"/>
      <c r="N35" s="95"/>
      <c r="O35" s="96"/>
      <c r="P35" s="97"/>
      <c r="Q35" s="95"/>
    </row>
    <row r="36" spans="1:17" s="17" customFormat="1" ht="16.5" customHeight="1">
      <c r="A36" s="94" t="s">
        <v>450</v>
      </c>
      <c r="B36" s="95"/>
      <c r="C36" s="95"/>
      <c r="D36" s="95"/>
      <c r="E36" s="95"/>
      <c r="F36" s="95"/>
      <c r="G36" s="95"/>
      <c r="H36" s="95"/>
      <c r="I36" s="95"/>
      <c r="J36" s="95"/>
      <c r="K36" s="95"/>
      <c r="L36" s="646" t="s">
        <v>502</v>
      </c>
      <c r="M36" s="646"/>
      <c r="N36" s="646"/>
      <c r="O36" s="646"/>
      <c r="P36" s="646"/>
      <c r="Q36" s="646"/>
    </row>
  </sheetData>
  <sheetProtection selectLockedCells="1" selectUnlockedCells="1"/>
  <mergeCells count="3">
    <mergeCell ref="C5:K5"/>
    <mergeCell ref="N34:Q34"/>
    <mergeCell ref="L36:Q36"/>
  </mergeCells>
  <phoneticPr fontId="16" type="noConversion"/>
  <printOptions horizontalCentered="1" gridLinesSet="0"/>
  <pageMargins left="0.78740157480314965" right="0.78740157480314965" top="0.98425196850393704" bottom="0.98425196850393704" header="0.59055118110236227" footer="0.27559055118110237"/>
  <pageSetup paperSize="7" scale="76" firstPageNumber="72" pageOrder="overThenDown" orientation="portrait" useFirstPageNumber="1" r:id="rId1"/>
  <headerFooter differentOddEven="1">
    <oddFooter>&amp;L&amp;P ㅣ  2013 수원기본통계</oddFooter>
  </headerFooter>
  <colBreaks count="1" manualBreakCount="1">
    <brk id="8" max="34" man="1"/>
  </col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R71"/>
  <sheetViews>
    <sheetView zoomScaleNormal="100" zoomScaleSheetLayoutView="100" workbookViewId="0">
      <selection activeCell="D54" sqref="D54"/>
    </sheetView>
  </sheetViews>
  <sheetFormatPr defaultRowHeight="17.25"/>
  <cols>
    <col min="1" max="1" width="11.375" style="171" customWidth="1"/>
    <col min="2" max="2" width="9.5" style="171" customWidth="1"/>
    <col min="3" max="3" width="10" style="171" customWidth="1"/>
    <col min="4" max="5" width="8.5" style="171" customWidth="1"/>
    <col min="6" max="6" width="10" style="171" customWidth="1"/>
    <col min="7" max="8" width="9.5" style="171" customWidth="1"/>
    <col min="9" max="11" width="12.625" style="171" customWidth="1"/>
    <col min="12" max="12" width="10" style="171" customWidth="1"/>
    <col min="13" max="13" width="12.125" style="171" customWidth="1"/>
    <col min="14" max="16" width="12.125" style="11" customWidth="1"/>
    <col min="17" max="17" width="15.625" style="171" customWidth="1"/>
    <col min="18" max="16384" width="9" style="171"/>
  </cols>
  <sheetData>
    <row r="1" spans="1:17" s="100" customFormat="1" ht="22.5" customHeight="1">
      <c r="A1" s="648" t="s">
        <v>366</v>
      </c>
      <c r="B1" s="648"/>
      <c r="C1" s="648"/>
      <c r="D1" s="648"/>
      <c r="E1" s="648"/>
      <c r="F1" s="648"/>
      <c r="G1" s="648"/>
      <c r="H1" s="648"/>
      <c r="I1" s="649" t="s">
        <v>367</v>
      </c>
      <c r="J1" s="649"/>
      <c r="K1" s="649"/>
      <c r="L1" s="649"/>
      <c r="M1" s="649"/>
      <c r="N1" s="649"/>
      <c r="O1" s="649"/>
      <c r="P1" s="649"/>
      <c r="Q1" s="649"/>
    </row>
    <row r="2" spans="1:17" s="104" customFormat="1" ht="18" customHeight="1" thickBot="1">
      <c r="A2" s="101" t="s">
        <v>7</v>
      </c>
      <c r="B2" s="101"/>
      <c r="C2" s="102"/>
      <c r="D2" s="101"/>
      <c r="E2" s="101"/>
      <c r="F2" s="101"/>
      <c r="G2" s="101"/>
      <c r="H2" s="101"/>
      <c r="I2" s="101"/>
      <c r="J2" s="101"/>
      <c r="K2" s="102"/>
      <c r="L2" s="101"/>
      <c r="M2" s="101"/>
      <c r="N2" s="13"/>
      <c r="O2" s="13"/>
      <c r="P2" s="13"/>
      <c r="Q2" s="103" t="s">
        <v>193</v>
      </c>
    </row>
    <row r="3" spans="1:17" s="104" customFormat="1" ht="15" customHeight="1">
      <c r="A3" s="105"/>
      <c r="B3" s="106" t="s">
        <v>704</v>
      </c>
      <c r="C3" s="651" t="s">
        <v>370</v>
      </c>
      <c r="D3" s="652"/>
      <c r="E3" s="652"/>
      <c r="F3" s="652"/>
      <c r="G3" s="652"/>
      <c r="H3" s="652"/>
      <c r="I3" s="652" t="s">
        <v>376</v>
      </c>
      <c r="J3" s="652"/>
      <c r="K3" s="653"/>
      <c r="L3" s="107" t="s">
        <v>194</v>
      </c>
      <c r="M3" s="108" t="s">
        <v>195</v>
      </c>
      <c r="N3" s="109" t="s">
        <v>455</v>
      </c>
      <c r="O3" s="110" t="s">
        <v>521</v>
      </c>
      <c r="P3" s="110"/>
      <c r="Q3" s="111" t="s">
        <v>196</v>
      </c>
    </row>
    <row r="4" spans="1:17" s="104" customFormat="1" ht="15" customHeight="1">
      <c r="A4" s="105" t="s">
        <v>207</v>
      </c>
      <c r="B4" s="112"/>
      <c r="C4" s="113" t="s">
        <v>365</v>
      </c>
      <c r="D4" s="114"/>
      <c r="E4" s="115"/>
      <c r="F4" s="113" t="s">
        <v>210</v>
      </c>
      <c r="G4" s="116"/>
      <c r="H4" s="116"/>
      <c r="I4" s="113" t="s">
        <v>212</v>
      </c>
      <c r="J4" s="117"/>
      <c r="K4" s="118"/>
      <c r="L4" s="107" t="s">
        <v>184</v>
      </c>
      <c r="M4" s="107" t="s">
        <v>216</v>
      </c>
      <c r="N4" s="119"/>
      <c r="O4" s="110"/>
      <c r="P4" s="647" t="s">
        <v>520</v>
      </c>
      <c r="Q4" s="113" t="s">
        <v>167</v>
      </c>
    </row>
    <row r="5" spans="1:17" s="104" customFormat="1" ht="15" customHeight="1">
      <c r="A5" s="105" t="s">
        <v>197</v>
      </c>
      <c r="B5" s="120" t="s">
        <v>209</v>
      </c>
      <c r="C5" s="121"/>
      <c r="D5" s="121" t="s">
        <v>0</v>
      </c>
      <c r="E5" s="122" t="s">
        <v>1</v>
      </c>
      <c r="F5" s="121" t="s">
        <v>196</v>
      </c>
      <c r="G5" s="122" t="s">
        <v>0</v>
      </c>
      <c r="H5" s="123" t="s">
        <v>1</v>
      </c>
      <c r="I5" s="121" t="s">
        <v>196</v>
      </c>
      <c r="J5" s="124" t="s">
        <v>0</v>
      </c>
      <c r="K5" s="125" t="s">
        <v>1</v>
      </c>
      <c r="L5" s="126" t="s">
        <v>223</v>
      </c>
      <c r="M5" s="120" t="s">
        <v>217</v>
      </c>
      <c r="N5" s="22" t="s">
        <v>456</v>
      </c>
      <c r="O5" s="28" t="s">
        <v>522</v>
      </c>
      <c r="P5" s="647"/>
      <c r="Q5" s="113" t="s">
        <v>198</v>
      </c>
    </row>
    <row r="6" spans="1:17" s="104" customFormat="1" ht="15" customHeight="1">
      <c r="A6" s="127"/>
      <c r="B6" s="128" t="s">
        <v>188</v>
      </c>
      <c r="C6" s="129" t="s">
        <v>9</v>
      </c>
      <c r="D6" s="130" t="s">
        <v>3</v>
      </c>
      <c r="E6" s="130" t="s">
        <v>4</v>
      </c>
      <c r="F6" s="129" t="s">
        <v>211</v>
      </c>
      <c r="G6" s="131" t="s">
        <v>3</v>
      </c>
      <c r="H6" s="132" t="s">
        <v>4</v>
      </c>
      <c r="I6" s="129" t="s">
        <v>222</v>
      </c>
      <c r="J6" s="130" t="s">
        <v>3</v>
      </c>
      <c r="K6" s="129" t="s">
        <v>4</v>
      </c>
      <c r="L6" s="132" t="s">
        <v>191</v>
      </c>
      <c r="M6" s="133" t="s">
        <v>218</v>
      </c>
      <c r="N6" s="134" t="s">
        <v>457</v>
      </c>
      <c r="O6" s="135" t="s">
        <v>523</v>
      </c>
      <c r="P6" s="647"/>
      <c r="Q6" s="117"/>
    </row>
    <row r="7" spans="1:17" s="104" customFormat="1" ht="18" customHeight="1">
      <c r="A7" s="136">
        <v>2015</v>
      </c>
      <c r="B7" s="137">
        <v>463154</v>
      </c>
      <c r="C7" s="137">
        <v>1221975</v>
      </c>
      <c r="D7" s="137">
        <v>615646</v>
      </c>
      <c r="E7" s="137">
        <v>606328</v>
      </c>
      <c r="F7" s="137">
        <v>1184624</v>
      </c>
      <c r="G7" s="137">
        <v>596508</v>
      </c>
      <c r="H7" s="137">
        <v>588116</v>
      </c>
      <c r="I7" s="138">
        <v>37351</v>
      </c>
      <c r="J7" s="139">
        <v>19138</v>
      </c>
      <c r="K7" s="139">
        <v>18213</v>
      </c>
      <c r="L7" s="140">
        <v>2.6383772999909318</v>
      </c>
      <c r="M7" s="141">
        <v>99750</v>
      </c>
      <c r="N7" s="142" t="s">
        <v>435</v>
      </c>
      <c r="O7" s="55">
        <v>10094.799999999999</v>
      </c>
      <c r="P7" s="61">
        <v>121.05</v>
      </c>
      <c r="Q7" s="143">
        <v>2015</v>
      </c>
    </row>
    <row r="8" spans="1:17" s="104" customFormat="1" ht="18" customHeight="1">
      <c r="A8" s="136">
        <v>2016</v>
      </c>
      <c r="B8" s="137">
        <v>472194</v>
      </c>
      <c r="C8" s="137">
        <v>1231224</v>
      </c>
      <c r="D8" s="137">
        <v>620498</v>
      </c>
      <c r="E8" s="137">
        <v>610726</v>
      </c>
      <c r="F8" s="137">
        <v>1194041</v>
      </c>
      <c r="G8" s="137">
        <v>601152</v>
      </c>
      <c r="H8" s="137">
        <v>592889</v>
      </c>
      <c r="I8" s="138">
        <v>37183</v>
      </c>
      <c r="J8" s="139">
        <v>19346</v>
      </c>
      <c r="K8" s="139">
        <v>17837</v>
      </c>
      <c r="L8" s="140">
        <v>2.5287085392868187</v>
      </c>
      <c r="M8" s="141">
        <v>103992</v>
      </c>
      <c r="N8" s="144">
        <v>37.799999999999997</v>
      </c>
      <c r="O8" s="69">
        <v>10170.854535169979</v>
      </c>
      <c r="P8" s="61">
        <v>121.0541352</v>
      </c>
      <c r="Q8" s="143">
        <v>2016</v>
      </c>
    </row>
    <row r="9" spans="1:17" s="104" customFormat="1" ht="18" customHeight="1">
      <c r="A9" s="136">
        <v>2017</v>
      </c>
      <c r="B9" s="137">
        <v>483558</v>
      </c>
      <c r="C9" s="137">
        <v>1240480</v>
      </c>
      <c r="D9" s="137">
        <v>625921</v>
      </c>
      <c r="E9" s="137">
        <v>614559</v>
      </c>
      <c r="F9" s="137">
        <v>1202628</v>
      </c>
      <c r="G9" s="137">
        <v>605835</v>
      </c>
      <c r="H9" s="137">
        <v>596793</v>
      </c>
      <c r="I9" s="138">
        <v>37852</v>
      </c>
      <c r="J9" s="139">
        <v>20086</v>
      </c>
      <c r="K9" s="139">
        <v>17766</v>
      </c>
      <c r="L9" s="140">
        <v>2.4870398173538644</v>
      </c>
      <c r="M9" s="141">
        <v>111667</v>
      </c>
      <c r="N9" s="144" t="s">
        <v>517</v>
      </c>
      <c r="O9" s="69">
        <v>10247.316194118745</v>
      </c>
      <c r="P9" s="61">
        <v>121.0541352</v>
      </c>
      <c r="Q9" s="143">
        <v>2017</v>
      </c>
    </row>
    <row r="10" spans="1:17" s="151" customFormat="1" ht="18" customHeight="1">
      <c r="A10" s="145">
        <v>2018</v>
      </c>
      <c r="B10" s="73">
        <f>B11+B22++B45+B56</f>
        <v>492939</v>
      </c>
      <c r="C10" s="73">
        <f>C11+C22++C45+C56</f>
        <v>1242212</v>
      </c>
      <c r="D10" s="73">
        <f>D11+D22+D45+D56</f>
        <v>627004</v>
      </c>
      <c r="E10" s="73">
        <f t="shared" ref="E10:K10" si="0">E11+E22+E45+E56</f>
        <v>615208</v>
      </c>
      <c r="F10" s="73">
        <f t="shared" si="0"/>
        <v>1201166</v>
      </c>
      <c r="G10" s="73">
        <f t="shared" si="0"/>
        <v>604918</v>
      </c>
      <c r="H10" s="73">
        <f t="shared" si="0"/>
        <v>596248</v>
      </c>
      <c r="I10" s="73">
        <f t="shared" si="0"/>
        <v>41046</v>
      </c>
      <c r="J10" s="73">
        <f t="shared" si="0"/>
        <v>22086</v>
      </c>
      <c r="K10" s="73">
        <f t="shared" si="0"/>
        <v>18960</v>
      </c>
      <c r="L10" s="146">
        <f>F10/B10</f>
        <v>2.436743694453066</v>
      </c>
      <c r="M10" s="73">
        <f>M11+M22+M45+M56</f>
        <v>117256</v>
      </c>
      <c r="N10" s="147">
        <v>38.943134088044459</v>
      </c>
      <c r="O10" s="148">
        <f t="shared" ref="O10:O34" si="1">C10/P10</f>
        <v>10261.974390747624</v>
      </c>
      <c r="P10" s="149">
        <f>SUM(P11,P22,P45,P56)</f>
        <v>121.05000000000001</v>
      </c>
      <c r="Q10" s="150">
        <v>2018</v>
      </c>
    </row>
    <row r="11" spans="1:17" s="151" customFormat="1" ht="18" customHeight="1">
      <c r="A11" s="152" t="s">
        <v>10</v>
      </c>
      <c r="B11" s="73">
        <f t="shared" ref="B11:K11" si="2">SUM(B12:B21)</f>
        <v>116250</v>
      </c>
      <c r="C11" s="73">
        <f t="shared" si="2"/>
        <v>293955</v>
      </c>
      <c r="D11" s="73">
        <f t="shared" si="2"/>
        <v>148196</v>
      </c>
      <c r="E11" s="73">
        <f t="shared" si="2"/>
        <v>145759</v>
      </c>
      <c r="F11" s="73">
        <f t="shared" si="2"/>
        <v>286433</v>
      </c>
      <c r="G11" s="73">
        <f t="shared" si="2"/>
        <v>144163</v>
      </c>
      <c r="H11" s="73">
        <f t="shared" si="2"/>
        <v>142270</v>
      </c>
      <c r="I11" s="73">
        <f t="shared" si="2"/>
        <v>7522</v>
      </c>
      <c r="J11" s="73">
        <f t="shared" si="2"/>
        <v>4033</v>
      </c>
      <c r="K11" s="73">
        <f t="shared" si="2"/>
        <v>3489</v>
      </c>
      <c r="L11" s="146">
        <f>F11/B11</f>
        <v>2.4639397849462368</v>
      </c>
      <c r="M11" s="73">
        <f>SUM(M12:M21)</f>
        <v>33177</v>
      </c>
      <c r="N11" s="147">
        <v>40.363327549549119</v>
      </c>
      <c r="O11" s="148">
        <f t="shared" si="1"/>
        <v>8816.8866226754653</v>
      </c>
      <c r="P11" s="153">
        <f>SUM(P12:P21)</f>
        <v>33.339999999999996</v>
      </c>
      <c r="Q11" s="154" t="s">
        <v>259</v>
      </c>
    </row>
    <row r="12" spans="1:17" s="104" customFormat="1" ht="18" customHeight="1">
      <c r="A12" s="155" t="s">
        <v>260</v>
      </c>
      <c r="B12" s="156">
        <v>10454</v>
      </c>
      <c r="C12" s="69">
        <f>SUM(F12,I12)</f>
        <v>24962</v>
      </c>
      <c r="D12" s="69">
        <f>SUM(G12,J12)</f>
        <v>12638</v>
      </c>
      <c r="E12" s="69">
        <f>SUM(H12,K12)</f>
        <v>12324</v>
      </c>
      <c r="F12" s="69">
        <f>SUM(G12:H12)</f>
        <v>24548</v>
      </c>
      <c r="G12" s="156">
        <v>12431</v>
      </c>
      <c r="H12" s="156">
        <v>12117</v>
      </c>
      <c r="I12" s="157">
        <f>SUM(J12:K12)</f>
        <v>414</v>
      </c>
      <c r="J12" s="156">
        <v>207</v>
      </c>
      <c r="K12" s="156">
        <v>207</v>
      </c>
      <c r="L12" s="70">
        <f t="shared" ref="L12:L21" si="3">F12/B12</f>
        <v>2.3481920795867612</v>
      </c>
      <c r="M12" s="158">
        <v>3417</v>
      </c>
      <c r="N12" s="159">
        <v>42.7</v>
      </c>
      <c r="O12" s="148">
        <f t="shared" si="1"/>
        <v>2895.8236658932719</v>
      </c>
      <c r="P12" s="160">
        <v>8.6199999999999992</v>
      </c>
      <c r="Q12" s="161" t="s">
        <v>261</v>
      </c>
    </row>
    <row r="13" spans="1:17" s="104" customFormat="1" ht="18" customHeight="1">
      <c r="A13" s="155" t="s">
        <v>11</v>
      </c>
      <c r="B13" s="156">
        <v>19995</v>
      </c>
      <c r="C13" s="69">
        <f t="shared" ref="C13:C21" si="4">SUM(F13,I13)</f>
        <v>47138</v>
      </c>
      <c r="D13" s="69">
        <f t="shared" ref="D13:E21" si="5">SUM(G13,J13)</f>
        <v>24980</v>
      </c>
      <c r="E13" s="69">
        <f t="shared" si="5"/>
        <v>22158</v>
      </c>
      <c r="F13" s="69">
        <f t="shared" ref="F13:F21" si="6">SUM(G13:H13)</f>
        <v>44821</v>
      </c>
      <c r="G13" s="156">
        <v>23548</v>
      </c>
      <c r="H13" s="156">
        <v>21273</v>
      </c>
      <c r="I13" s="157">
        <f t="shared" ref="I13:I21" si="7">SUM(J13:K13)</f>
        <v>2317</v>
      </c>
      <c r="J13" s="156">
        <v>1432</v>
      </c>
      <c r="K13" s="156">
        <v>885</v>
      </c>
      <c r="L13" s="70">
        <f t="shared" si="3"/>
        <v>2.2416104026006503</v>
      </c>
      <c r="M13" s="158">
        <v>3810</v>
      </c>
      <c r="N13" s="159">
        <v>37.4</v>
      </c>
      <c r="O13" s="148">
        <f t="shared" si="1"/>
        <v>15455.081967213117</v>
      </c>
      <c r="P13" s="160">
        <v>3.05</v>
      </c>
      <c r="Q13" s="161" t="s">
        <v>262</v>
      </c>
    </row>
    <row r="14" spans="1:17" s="104" customFormat="1" ht="18" customHeight="1">
      <c r="A14" s="155" t="s">
        <v>12</v>
      </c>
      <c r="B14" s="156">
        <v>11392</v>
      </c>
      <c r="C14" s="69">
        <f t="shared" si="4"/>
        <v>31960</v>
      </c>
      <c r="D14" s="69">
        <f t="shared" si="5"/>
        <v>15784</v>
      </c>
      <c r="E14" s="69">
        <f t="shared" si="5"/>
        <v>16176</v>
      </c>
      <c r="F14" s="69">
        <f t="shared" si="6"/>
        <v>31758</v>
      </c>
      <c r="G14" s="156">
        <v>15701</v>
      </c>
      <c r="H14" s="156">
        <v>16057</v>
      </c>
      <c r="I14" s="157">
        <f t="shared" si="7"/>
        <v>202</v>
      </c>
      <c r="J14" s="156">
        <v>83</v>
      </c>
      <c r="K14" s="156">
        <v>119</v>
      </c>
      <c r="L14" s="70">
        <f t="shared" si="3"/>
        <v>2.787745786516854</v>
      </c>
      <c r="M14" s="158">
        <v>3203</v>
      </c>
      <c r="N14" s="159">
        <v>39.1</v>
      </c>
      <c r="O14" s="148">
        <f t="shared" si="1"/>
        <v>24775.193798449611</v>
      </c>
      <c r="P14" s="160">
        <v>1.29</v>
      </c>
      <c r="Q14" s="161" t="s">
        <v>263</v>
      </c>
    </row>
    <row r="15" spans="1:17" s="104" customFormat="1" ht="18" customHeight="1">
      <c r="A15" s="155" t="s">
        <v>13</v>
      </c>
      <c r="B15" s="156">
        <v>12442</v>
      </c>
      <c r="C15" s="69">
        <f t="shared" si="4"/>
        <v>31697</v>
      </c>
      <c r="D15" s="69">
        <f t="shared" si="5"/>
        <v>15635</v>
      </c>
      <c r="E15" s="69">
        <f t="shared" si="5"/>
        <v>16062</v>
      </c>
      <c r="F15" s="69">
        <f t="shared" si="6"/>
        <v>31214</v>
      </c>
      <c r="G15" s="156">
        <v>15395</v>
      </c>
      <c r="H15" s="156">
        <v>15819</v>
      </c>
      <c r="I15" s="157">
        <f t="shared" si="7"/>
        <v>483</v>
      </c>
      <c r="J15" s="156">
        <v>240</v>
      </c>
      <c r="K15" s="156">
        <v>243</v>
      </c>
      <c r="L15" s="70">
        <f t="shared" si="3"/>
        <v>2.5087606494132775</v>
      </c>
      <c r="M15" s="158">
        <v>3917</v>
      </c>
      <c r="N15" s="159">
        <v>40.799999999999997</v>
      </c>
      <c r="O15" s="148">
        <f t="shared" si="1"/>
        <v>21416.891891891893</v>
      </c>
      <c r="P15" s="160">
        <v>1.48</v>
      </c>
      <c r="Q15" s="161" t="s">
        <v>14</v>
      </c>
    </row>
    <row r="16" spans="1:17" s="104" customFormat="1" ht="18" customHeight="1">
      <c r="A16" s="155" t="s">
        <v>15</v>
      </c>
      <c r="B16" s="156">
        <v>14380</v>
      </c>
      <c r="C16" s="69">
        <f t="shared" si="4"/>
        <v>44354</v>
      </c>
      <c r="D16" s="69">
        <f t="shared" si="5"/>
        <v>22120</v>
      </c>
      <c r="E16" s="69">
        <f t="shared" si="5"/>
        <v>22234</v>
      </c>
      <c r="F16" s="69">
        <f t="shared" si="6"/>
        <v>44169</v>
      </c>
      <c r="G16" s="156">
        <v>22024</v>
      </c>
      <c r="H16" s="156">
        <v>22145</v>
      </c>
      <c r="I16" s="157">
        <f t="shared" si="7"/>
        <v>185</v>
      </c>
      <c r="J16" s="156">
        <v>96</v>
      </c>
      <c r="K16" s="156">
        <v>89</v>
      </c>
      <c r="L16" s="70">
        <f t="shared" si="3"/>
        <v>3.0715577190542418</v>
      </c>
      <c r="M16" s="158">
        <v>2811</v>
      </c>
      <c r="N16" s="159">
        <v>36.1</v>
      </c>
      <c r="O16" s="148">
        <f t="shared" si="1"/>
        <v>30172.789115646257</v>
      </c>
      <c r="P16" s="160">
        <v>1.47</v>
      </c>
      <c r="Q16" s="161" t="s">
        <v>16</v>
      </c>
    </row>
    <row r="17" spans="1:17" s="104" customFormat="1" ht="18" customHeight="1">
      <c r="A17" s="155" t="s">
        <v>17</v>
      </c>
      <c r="B17" s="156">
        <v>10456</v>
      </c>
      <c r="C17" s="69">
        <f t="shared" si="4"/>
        <v>23278</v>
      </c>
      <c r="D17" s="69">
        <f t="shared" si="5"/>
        <v>11864</v>
      </c>
      <c r="E17" s="69">
        <f t="shared" si="5"/>
        <v>11414</v>
      </c>
      <c r="F17" s="69">
        <f t="shared" si="6"/>
        <v>21082</v>
      </c>
      <c r="G17" s="156">
        <v>10670</v>
      </c>
      <c r="H17" s="156">
        <v>10412</v>
      </c>
      <c r="I17" s="157">
        <f t="shared" si="7"/>
        <v>2196</v>
      </c>
      <c r="J17" s="156">
        <v>1194</v>
      </c>
      <c r="K17" s="156">
        <v>1002</v>
      </c>
      <c r="L17" s="70">
        <f t="shared" si="3"/>
        <v>2.0162586074980871</v>
      </c>
      <c r="M17" s="158">
        <v>3585</v>
      </c>
      <c r="N17" s="159">
        <v>45.6</v>
      </c>
      <c r="O17" s="148">
        <f t="shared" si="1"/>
        <v>18185.9375</v>
      </c>
      <c r="P17" s="160">
        <v>1.28</v>
      </c>
      <c r="Q17" s="161" t="s">
        <v>264</v>
      </c>
    </row>
    <row r="18" spans="1:17" s="104" customFormat="1" ht="18" customHeight="1">
      <c r="A18" s="155" t="s">
        <v>18</v>
      </c>
      <c r="B18" s="156">
        <v>8733</v>
      </c>
      <c r="C18" s="69">
        <f t="shared" si="4"/>
        <v>20726</v>
      </c>
      <c r="D18" s="69">
        <f t="shared" si="5"/>
        <v>10315</v>
      </c>
      <c r="E18" s="69">
        <f t="shared" si="5"/>
        <v>10411</v>
      </c>
      <c r="F18" s="69">
        <f t="shared" si="6"/>
        <v>20437</v>
      </c>
      <c r="G18" s="156">
        <v>10177</v>
      </c>
      <c r="H18" s="156">
        <v>10260</v>
      </c>
      <c r="I18" s="157">
        <f t="shared" si="7"/>
        <v>289</v>
      </c>
      <c r="J18" s="156">
        <v>138</v>
      </c>
      <c r="K18" s="156">
        <v>151</v>
      </c>
      <c r="L18" s="70">
        <f t="shared" si="3"/>
        <v>2.3402038245734569</v>
      </c>
      <c r="M18" s="158">
        <v>2433</v>
      </c>
      <c r="N18" s="159">
        <v>41.5</v>
      </c>
      <c r="O18" s="148">
        <f t="shared" si="1"/>
        <v>12336.904761904761</v>
      </c>
      <c r="P18" s="160">
        <v>1.68</v>
      </c>
      <c r="Q18" s="161" t="s">
        <v>265</v>
      </c>
    </row>
    <row r="19" spans="1:17" s="104" customFormat="1" ht="18" customHeight="1">
      <c r="A19" s="155" t="s">
        <v>19</v>
      </c>
      <c r="B19" s="156">
        <v>12743</v>
      </c>
      <c r="C19" s="69">
        <f t="shared" si="4"/>
        <v>30356</v>
      </c>
      <c r="D19" s="69">
        <f t="shared" si="5"/>
        <v>15234</v>
      </c>
      <c r="E19" s="69">
        <f t="shared" si="5"/>
        <v>15122</v>
      </c>
      <c r="F19" s="69">
        <f t="shared" si="6"/>
        <v>29998</v>
      </c>
      <c r="G19" s="156">
        <v>15070</v>
      </c>
      <c r="H19" s="156">
        <v>14928</v>
      </c>
      <c r="I19" s="157">
        <f t="shared" si="7"/>
        <v>358</v>
      </c>
      <c r="J19" s="156">
        <v>164</v>
      </c>
      <c r="K19" s="156">
        <v>194</v>
      </c>
      <c r="L19" s="70">
        <f t="shared" si="3"/>
        <v>2.3540767480185201</v>
      </c>
      <c r="M19" s="158">
        <v>4144</v>
      </c>
      <c r="N19" s="159">
        <v>42.2</v>
      </c>
      <c r="O19" s="148">
        <f t="shared" si="1"/>
        <v>16408.648648648646</v>
      </c>
      <c r="P19" s="160">
        <v>1.85</v>
      </c>
      <c r="Q19" s="161" t="s">
        <v>266</v>
      </c>
    </row>
    <row r="20" spans="1:17" s="104" customFormat="1" ht="18" customHeight="1">
      <c r="A20" s="155" t="s">
        <v>20</v>
      </c>
      <c r="B20" s="156">
        <v>6625</v>
      </c>
      <c r="C20" s="69">
        <f t="shared" si="4"/>
        <v>19890</v>
      </c>
      <c r="D20" s="69">
        <f t="shared" si="5"/>
        <v>9645</v>
      </c>
      <c r="E20" s="69">
        <f t="shared" si="5"/>
        <v>10245</v>
      </c>
      <c r="F20" s="69">
        <f t="shared" si="6"/>
        <v>19865</v>
      </c>
      <c r="G20" s="156">
        <v>9635</v>
      </c>
      <c r="H20" s="156">
        <v>10230</v>
      </c>
      <c r="I20" s="157">
        <f t="shared" si="7"/>
        <v>25</v>
      </c>
      <c r="J20" s="156">
        <v>10</v>
      </c>
      <c r="K20" s="156">
        <v>15</v>
      </c>
      <c r="L20" s="70">
        <f t="shared" si="3"/>
        <v>2.9984905660377357</v>
      </c>
      <c r="M20" s="158">
        <v>2295</v>
      </c>
      <c r="N20" s="159">
        <v>40.4</v>
      </c>
      <c r="O20" s="148">
        <f t="shared" si="1"/>
        <v>19125</v>
      </c>
      <c r="P20" s="160">
        <v>1.04</v>
      </c>
      <c r="Q20" s="161" t="s">
        <v>21</v>
      </c>
    </row>
    <row r="21" spans="1:17" s="104" customFormat="1" ht="18" customHeight="1">
      <c r="A21" s="155" t="s">
        <v>22</v>
      </c>
      <c r="B21" s="156">
        <v>9030</v>
      </c>
      <c r="C21" s="69">
        <f t="shared" si="4"/>
        <v>19594</v>
      </c>
      <c r="D21" s="69">
        <f t="shared" si="5"/>
        <v>9981</v>
      </c>
      <c r="E21" s="69">
        <f t="shared" si="5"/>
        <v>9613</v>
      </c>
      <c r="F21" s="69">
        <f t="shared" si="6"/>
        <v>18541</v>
      </c>
      <c r="G21" s="156">
        <v>9512</v>
      </c>
      <c r="H21" s="156">
        <v>9029</v>
      </c>
      <c r="I21" s="157">
        <f t="shared" si="7"/>
        <v>1053</v>
      </c>
      <c r="J21" s="156">
        <v>469</v>
      </c>
      <c r="K21" s="156">
        <v>584</v>
      </c>
      <c r="L21" s="70">
        <f t="shared" si="3"/>
        <v>2.0532668881506089</v>
      </c>
      <c r="M21" s="158">
        <v>3562</v>
      </c>
      <c r="N21" s="159">
        <v>45.8</v>
      </c>
      <c r="O21" s="148">
        <f t="shared" si="1"/>
        <v>1692.0552677029361</v>
      </c>
      <c r="P21" s="160">
        <v>11.58</v>
      </c>
      <c r="Q21" s="161" t="s">
        <v>267</v>
      </c>
    </row>
    <row r="22" spans="1:17" s="151" customFormat="1" ht="18" customHeight="1">
      <c r="A22" s="152" t="s">
        <v>23</v>
      </c>
      <c r="B22" s="73">
        <f t="shared" ref="B22:K22" si="8">SUM(B23:B34)</f>
        <v>152432</v>
      </c>
      <c r="C22" s="73">
        <f t="shared" si="8"/>
        <v>388478</v>
      </c>
      <c r="D22" s="73">
        <f t="shared" si="8"/>
        <v>196117</v>
      </c>
      <c r="E22" s="73">
        <f t="shared" si="8"/>
        <v>192361</v>
      </c>
      <c r="F22" s="73">
        <f t="shared" si="8"/>
        <v>377647</v>
      </c>
      <c r="G22" s="73">
        <f t="shared" si="8"/>
        <v>190493</v>
      </c>
      <c r="H22" s="73">
        <f t="shared" si="8"/>
        <v>187154</v>
      </c>
      <c r="I22" s="73">
        <f t="shared" si="8"/>
        <v>10831</v>
      </c>
      <c r="J22" s="73">
        <f t="shared" si="8"/>
        <v>5624</v>
      </c>
      <c r="K22" s="73">
        <f t="shared" si="8"/>
        <v>5207</v>
      </c>
      <c r="L22" s="146">
        <f>F22/B22</f>
        <v>2.4774784822084603</v>
      </c>
      <c r="M22" s="73">
        <f>SUM(M23:M34)</f>
        <v>36570</v>
      </c>
      <c r="N22" s="162">
        <v>39.037323479333878</v>
      </c>
      <c r="O22" s="148">
        <f t="shared" si="1"/>
        <v>8235.7006571973689</v>
      </c>
      <c r="P22" s="163">
        <f>SUM(P23:P34)</f>
        <v>47.170000000000009</v>
      </c>
      <c r="Q22" s="164" t="s">
        <v>268</v>
      </c>
    </row>
    <row r="23" spans="1:17" s="104" customFormat="1" ht="18" customHeight="1">
      <c r="A23" s="155" t="s">
        <v>24</v>
      </c>
      <c r="B23" s="156">
        <v>4478</v>
      </c>
      <c r="C23" s="69">
        <f>SUM(F23,I23)</f>
        <v>12525</v>
      </c>
      <c r="D23" s="69">
        <f>SUM(G23,J23)</f>
        <v>6280</v>
      </c>
      <c r="E23" s="69">
        <f>SUM(H23,K23)</f>
        <v>6245</v>
      </c>
      <c r="F23" s="69">
        <f>SUM(G23:H23)</f>
        <v>10876</v>
      </c>
      <c r="G23" s="80">
        <v>5418</v>
      </c>
      <c r="H23" s="80">
        <v>5458</v>
      </c>
      <c r="I23" s="157">
        <f>SUM(J23:K23)</f>
        <v>1649</v>
      </c>
      <c r="J23" s="156">
        <v>862</v>
      </c>
      <c r="K23" s="156">
        <v>787</v>
      </c>
      <c r="L23" s="70">
        <f t="shared" ref="L23:L34" si="9">F23/B23</f>
        <v>2.4287628405538189</v>
      </c>
      <c r="M23" s="158">
        <v>1422</v>
      </c>
      <c r="N23" s="159">
        <v>41.5</v>
      </c>
      <c r="O23" s="148">
        <f t="shared" si="1"/>
        <v>13467.741935483869</v>
      </c>
      <c r="P23" s="160">
        <v>0.93</v>
      </c>
      <c r="Q23" s="165" t="s">
        <v>269</v>
      </c>
    </row>
    <row r="24" spans="1:17" s="104" customFormat="1" ht="18" customHeight="1">
      <c r="A24" s="155" t="s">
        <v>25</v>
      </c>
      <c r="B24" s="156">
        <v>12364</v>
      </c>
      <c r="C24" s="69">
        <f t="shared" ref="C24:C34" si="10">SUM(F24,I24)</f>
        <v>27883</v>
      </c>
      <c r="D24" s="69">
        <f t="shared" ref="D24:E34" si="11">SUM(G24,J24)</f>
        <v>14359</v>
      </c>
      <c r="E24" s="69">
        <f t="shared" si="11"/>
        <v>13524</v>
      </c>
      <c r="F24" s="69">
        <f t="shared" ref="F24:F34" si="12">SUM(G24:H24)</f>
        <v>25157</v>
      </c>
      <c r="G24" s="80">
        <v>12882</v>
      </c>
      <c r="H24" s="80">
        <v>12275</v>
      </c>
      <c r="I24" s="157">
        <f t="shared" ref="I24:I34" si="13">SUM(J24:K24)</f>
        <v>2726</v>
      </c>
      <c r="J24" s="156">
        <v>1477</v>
      </c>
      <c r="K24" s="156">
        <v>1249</v>
      </c>
      <c r="L24" s="70">
        <f t="shared" si="9"/>
        <v>2.0346975088967971</v>
      </c>
      <c r="M24" s="158">
        <v>3439</v>
      </c>
      <c r="N24" s="159">
        <v>43.1</v>
      </c>
      <c r="O24" s="148">
        <f t="shared" si="1"/>
        <v>7788.5474860335198</v>
      </c>
      <c r="P24" s="160">
        <v>3.58</v>
      </c>
      <c r="Q24" s="165" t="s">
        <v>26</v>
      </c>
    </row>
    <row r="25" spans="1:17" s="104" customFormat="1" ht="18" customHeight="1">
      <c r="A25" s="155" t="s">
        <v>27</v>
      </c>
      <c r="B25" s="156">
        <v>9836</v>
      </c>
      <c r="C25" s="69">
        <f t="shared" si="10"/>
        <v>23051</v>
      </c>
      <c r="D25" s="69">
        <f t="shared" si="11"/>
        <v>11609</v>
      </c>
      <c r="E25" s="69">
        <f t="shared" si="11"/>
        <v>11442</v>
      </c>
      <c r="F25" s="69">
        <f t="shared" si="12"/>
        <v>21407</v>
      </c>
      <c r="G25" s="80">
        <v>10716</v>
      </c>
      <c r="H25" s="80">
        <v>10691</v>
      </c>
      <c r="I25" s="157">
        <f t="shared" si="13"/>
        <v>1644</v>
      </c>
      <c r="J25" s="156">
        <v>893</v>
      </c>
      <c r="K25" s="156">
        <v>751</v>
      </c>
      <c r="L25" s="70">
        <f t="shared" si="9"/>
        <v>2.1763928426189509</v>
      </c>
      <c r="M25" s="158">
        <v>3229</v>
      </c>
      <c r="N25" s="159">
        <v>43.5</v>
      </c>
      <c r="O25" s="148">
        <f t="shared" si="1"/>
        <v>17868.992248062015</v>
      </c>
      <c r="P25" s="160">
        <v>1.29</v>
      </c>
      <c r="Q25" s="165" t="s">
        <v>28</v>
      </c>
    </row>
    <row r="26" spans="1:17" s="104" customFormat="1" ht="18" customHeight="1">
      <c r="A26" s="155" t="s">
        <v>29</v>
      </c>
      <c r="B26" s="156">
        <v>16675</v>
      </c>
      <c r="C26" s="69">
        <f t="shared" si="10"/>
        <v>43616</v>
      </c>
      <c r="D26" s="69">
        <f t="shared" si="11"/>
        <v>22294</v>
      </c>
      <c r="E26" s="69">
        <f t="shared" si="11"/>
        <v>21322</v>
      </c>
      <c r="F26" s="69">
        <f t="shared" si="12"/>
        <v>42503</v>
      </c>
      <c r="G26" s="80">
        <v>21627</v>
      </c>
      <c r="H26" s="80">
        <v>20876</v>
      </c>
      <c r="I26" s="157">
        <f t="shared" si="13"/>
        <v>1113</v>
      </c>
      <c r="J26" s="156">
        <v>667</v>
      </c>
      <c r="K26" s="156">
        <v>446</v>
      </c>
      <c r="L26" s="70">
        <f t="shared" si="9"/>
        <v>2.5489055472263868</v>
      </c>
      <c r="M26" s="158">
        <v>4697</v>
      </c>
      <c r="N26" s="159">
        <v>40.4</v>
      </c>
      <c r="O26" s="148">
        <f t="shared" si="1"/>
        <v>3997.800183318057</v>
      </c>
      <c r="P26" s="160">
        <v>10.91</v>
      </c>
      <c r="Q26" s="165" t="s">
        <v>30</v>
      </c>
    </row>
    <row r="27" spans="1:17" s="104" customFormat="1" ht="18" customHeight="1">
      <c r="A27" s="155" t="s">
        <v>31</v>
      </c>
      <c r="B27" s="156">
        <v>16731</v>
      </c>
      <c r="C27" s="69">
        <f t="shared" si="10"/>
        <v>40994</v>
      </c>
      <c r="D27" s="69">
        <f t="shared" si="11"/>
        <v>20793</v>
      </c>
      <c r="E27" s="69">
        <f t="shared" si="11"/>
        <v>20201</v>
      </c>
      <c r="F27" s="69">
        <f t="shared" si="12"/>
        <v>40005</v>
      </c>
      <c r="G27" s="80">
        <v>20306</v>
      </c>
      <c r="H27" s="80">
        <v>19699</v>
      </c>
      <c r="I27" s="157">
        <f t="shared" si="13"/>
        <v>989</v>
      </c>
      <c r="J27" s="156">
        <v>487</v>
      </c>
      <c r="K27" s="156">
        <v>502</v>
      </c>
      <c r="L27" s="70">
        <f t="shared" si="9"/>
        <v>2.3910704679935448</v>
      </c>
      <c r="M27" s="158">
        <v>4791</v>
      </c>
      <c r="N27" s="159">
        <v>41.1</v>
      </c>
      <c r="O27" s="148">
        <f t="shared" si="1"/>
        <v>7535.661764705882</v>
      </c>
      <c r="P27" s="160">
        <v>5.44</v>
      </c>
      <c r="Q27" s="165" t="s">
        <v>32</v>
      </c>
    </row>
    <row r="28" spans="1:17" s="104" customFormat="1" ht="18" customHeight="1">
      <c r="A28" s="155" t="s">
        <v>33</v>
      </c>
      <c r="B28" s="156">
        <v>10627</v>
      </c>
      <c r="C28" s="69">
        <f t="shared" si="10"/>
        <v>26577</v>
      </c>
      <c r="D28" s="69">
        <f t="shared" si="11"/>
        <v>13452</v>
      </c>
      <c r="E28" s="69">
        <f t="shared" si="11"/>
        <v>13125</v>
      </c>
      <c r="F28" s="69">
        <f t="shared" si="12"/>
        <v>25965</v>
      </c>
      <c r="G28" s="80">
        <v>13162</v>
      </c>
      <c r="H28" s="80">
        <v>12803</v>
      </c>
      <c r="I28" s="157">
        <f t="shared" si="13"/>
        <v>612</v>
      </c>
      <c r="J28" s="156">
        <v>290</v>
      </c>
      <c r="K28" s="156">
        <v>322</v>
      </c>
      <c r="L28" s="70">
        <f t="shared" si="9"/>
        <v>2.4433047896866471</v>
      </c>
      <c r="M28" s="158">
        <v>3105</v>
      </c>
      <c r="N28" s="159">
        <v>41.7</v>
      </c>
      <c r="O28" s="148">
        <f t="shared" si="1"/>
        <v>13699.484536082475</v>
      </c>
      <c r="P28" s="160">
        <v>1.94</v>
      </c>
      <c r="Q28" s="165" t="s">
        <v>270</v>
      </c>
    </row>
    <row r="29" spans="1:17" s="104" customFormat="1" ht="18" customHeight="1">
      <c r="A29" s="155" t="s">
        <v>451</v>
      </c>
      <c r="B29" s="156">
        <v>16182</v>
      </c>
      <c r="C29" s="69">
        <f t="shared" si="10"/>
        <v>46029</v>
      </c>
      <c r="D29" s="69">
        <f t="shared" si="11"/>
        <v>22766</v>
      </c>
      <c r="E29" s="69">
        <f t="shared" si="11"/>
        <v>23263</v>
      </c>
      <c r="F29" s="69">
        <f t="shared" si="12"/>
        <v>45807</v>
      </c>
      <c r="G29" s="80">
        <v>22670</v>
      </c>
      <c r="H29" s="80">
        <v>23137</v>
      </c>
      <c r="I29" s="157">
        <f t="shared" si="13"/>
        <v>222</v>
      </c>
      <c r="J29" s="156">
        <v>96</v>
      </c>
      <c r="K29" s="156">
        <v>126</v>
      </c>
      <c r="L29" s="70">
        <f t="shared" si="9"/>
        <v>2.8307378568780126</v>
      </c>
      <c r="M29" s="158">
        <v>3962</v>
      </c>
      <c r="N29" s="159">
        <v>37.4</v>
      </c>
      <c r="O29" s="148">
        <f t="shared" si="1"/>
        <v>11226.58536585366</v>
      </c>
      <c r="P29" s="160">
        <v>4.0999999999999996</v>
      </c>
      <c r="Q29" s="166" t="s">
        <v>453</v>
      </c>
    </row>
    <row r="30" spans="1:17" s="104" customFormat="1" ht="18" customHeight="1">
      <c r="A30" s="155" t="s">
        <v>452</v>
      </c>
      <c r="B30" s="156">
        <v>15585</v>
      </c>
      <c r="C30" s="69">
        <f t="shared" si="10"/>
        <v>43126</v>
      </c>
      <c r="D30" s="69">
        <f t="shared" si="11"/>
        <v>21496</v>
      </c>
      <c r="E30" s="69">
        <f t="shared" si="11"/>
        <v>21630</v>
      </c>
      <c r="F30" s="69">
        <f t="shared" si="12"/>
        <v>42890</v>
      </c>
      <c r="G30" s="80">
        <v>21399</v>
      </c>
      <c r="H30" s="80">
        <v>21491</v>
      </c>
      <c r="I30" s="157">
        <f t="shared" si="13"/>
        <v>236</v>
      </c>
      <c r="J30" s="156">
        <v>97</v>
      </c>
      <c r="K30" s="156">
        <v>139</v>
      </c>
      <c r="L30" s="70">
        <f t="shared" si="9"/>
        <v>2.7520051331408406</v>
      </c>
      <c r="M30" s="158">
        <v>3034</v>
      </c>
      <c r="N30" s="159">
        <v>35.1</v>
      </c>
      <c r="O30" s="148">
        <f t="shared" si="1"/>
        <v>9098.3122362869199</v>
      </c>
      <c r="P30" s="160">
        <v>4.74</v>
      </c>
      <c r="Q30" s="166" t="s">
        <v>454</v>
      </c>
    </row>
    <row r="31" spans="1:17" s="104" customFormat="1" ht="18" customHeight="1">
      <c r="A31" s="155" t="s">
        <v>34</v>
      </c>
      <c r="B31" s="156">
        <v>12252</v>
      </c>
      <c r="C31" s="69">
        <f t="shared" si="10"/>
        <v>26138</v>
      </c>
      <c r="D31" s="69">
        <f t="shared" si="11"/>
        <v>13299</v>
      </c>
      <c r="E31" s="69">
        <f t="shared" si="11"/>
        <v>12839</v>
      </c>
      <c r="F31" s="69">
        <f t="shared" si="12"/>
        <v>25382</v>
      </c>
      <c r="G31" s="80">
        <v>12922</v>
      </c>
      <c r="H31" s="80">
        <v>12460</v>
      </c>
      <c r="I31" s="157">
        <f t="shared" si="13"/>
        <v>756</v>
      </c>
      <c r="J31" s="156">
        <v>377</v>
      </c>
      <c r="K31" s="156">
        <v>379</v>
      </c>
      <c r="L31" s="70">
        <f t="shared" si="9"/>
        <v>2.0716617695070192</v>
      </c>
      <c r="M31" s="158">
        <v>2390</v>
      </c>
      <c r="N31" s="159">
        <v>40.1</v>
      </c>
      <c r="O31" s="148">
        <f t="shared" si="1"/>
        <v>25376.699029126212</v>
      </c>
      <c r="P31" s="160">
        <v>1.03</v>
      </c>
      <c r="Q31" s="165" t="s">
        <v>271</v>
      </c>
    </row>
    <row r="32" spans="1:17" s="104" customFormat="1" ht="18" customHeight="1">
      <c r="A32" s="155" t="s">
        <v>35</v>
      </c>
      <c r="B32" s="156">
        <v>17056</v>
      </c>
      <c r="C32" s="69">
        <f t="shared" si="10"/>
        <v>51575</v>
      </c>
      <c r="D32" s="69">
        <f t="shared" si="11"/>
        <v>25418</v>
      </c>
      <c r="E32" s="69">
        <f t="shared" si="11"/>
        <v>26157</v>
      </c>
      <c r="F32" s="69">
        <f t="shared" si="12"/>
        <v>51369</v>
      </c>
      <c r="G32" s="80">
        <v>25341</v>
      </c>
      <c r="H32" s="80">
        <v>26028</v>
      </c>
      <c r="I32" s="157">
        <f t="shared" si="13"/>
        <v>206</v>
      </c>
      <c r="J32" s="156">
        <v>77</v>
      </c>
      <c r="K32" s="156">
        <v>129</v>
      </c>
      <c r="L32" s="70">
        <f t="shared" si="9"/>
        <v>3.0117847091932459</v>
      </c>
      <c r="M32" s="158">
        <v>3194</v>
      </c>
      <c r="N32" s="159">
        <v>36.1</v>
      </c>
      <c r="O32" s="148">
        <f t="shared" si="1"/>
        <v>28494.475138121546</v>
      </c>
      <c r="P32" s="160">
        <v>1.81</v>
      </c>
      <c r="Q32" s="165" t="s">
        <v>272</v>
      </c>
    </row>
    <row r="33" spans="1:17" s="104" customFormat="1" ht="18" customHeight="1">
      <c r="A33" s="155" t="s">
        <v>36</v>
      </c>
      <c r="B33" s="156">
        <v>14478</v>
      </c>
      <c r="C33" s="69">
        <f t="shared" si="10"/>
        <v>29229</v>
      </c>
      <c r="D33" s="69">
        <f t="shared" si="11"/>
        <v>15413</v>
      </c>
      <c r="E33" s="69">
        <f t="shared" si="11"/>
        <v>13816</v>
      </c>
      <c r="F33" s="69">
        <f t="shared" si="12"/>
        <v>28651</v>
      </c>
      <c r="G33" s="80">
        <v>15149</v>
      </c>
      <c r="H33" s="80">
        <v>13502</v>
      </c>
      <c r="I33" s="157">
        <f t="shared" si="13"/>
        <v>578</v>
      </c>
      <c r="J33" s="156">
        <v>264</v>
      </c>
      <c r="K33" s="156">
        <v>314</v>
      </c>
      <c r="L33" s="70">
        <f t="shared" si="9"/>
        <v>1.9789335543583368</v>
      </c>
      <c r="M33" s="158">
        <v>1681</v>
      </c>
      <c r="N33" s="159">
        <v>37.299999999999997</v>
      </c>
      <c r="O33" s="148">
        <f t="shared" si="1"/>
        <v>6553.5874439461886</v>
      </c>
      <c r="P33" s="160">
        <v>4.46</v>
      </c>
      <c r="Q33" s="161" t="s">
        <v>273</v>
      </c>
    </row>
    <row r="34" spans="1:17" s="104" customFormat="1" ht="18" customHeight="1">
      <c r="A34" s="155" t="s">
        <v>37</v>
      </c>
      <c r="B34" s="156">
        <v>6168</v>
      </c>
      <c r="C34" s="69">
        <f t="shared" si="10"/>
        <v>17735</v>
      </c>
      <c r="D34" s="69">
        <f t="shared" si="11"/>
        <v>8938</v>
      </c>
      <c r="E34" s="69">
        <f t="shared" si="11"/>
        <v>8797</v>
      </c>
      <c r="F34" s="69">
        <f t="shared" si="12"/>
        <v>17635</v>
      </c>
      <c r="G34" s="80">
        <v>8901</v>
      </c>
      <c r="H34" s="80">
        <v>8734</v>
      </c>
      <c r="I34" s="157">
        <f t="shared" si="13"/>
        <v>100</v>
      </c>
      <c r="J34" s="156">
        <v>37</v>
      </c>
      <c r="K34" s="156">
        <v>63</v>
      </c>
      <c r="L34" s="70">
        <f t="shared" si="9"/>
        <v>2.8591115434500649</v>
      </c>
      <c r="M34" s="158">
        <v>1626</v>
      </c>
      <c r="N34" s="159">
        <v>38.1</v>
      </c>
      <c r="O34" s="148">
        <f t="shared" si="1"/>
        <v>2555.4755043227665</v>
      </c>
      <c r="P34" s="160">
        <v>6.94</v>
      </c>
      <c r="Q34" s="165" t="s">
        <v>38</v>
      </c>
    </row>
    <row r="35" spans="1:17" ht="3.75" customHeight="1" thickBot="1">
      <c r="A35" s="167"/>
      <c r="B35" s="168"/>
      <c r="C35" s="168"/>
      <c r="D35" s="168"/>
      <c r="E35" s="168"/>
      <c r="F35" s="168"/>
      <c r="G35" s="168"/>
      <c r="H35" s="168"/>
      <c r="I35" s="168"/>
      <c r="J35" s="168"/>
      <c r="K35" s="168"/>
      <c r="L35" s="102"/>
      <c r="M35" s="102"/>
      <c r="N35" s="169"/>
      <c r="O35" s="169"/>
      <c r="P35" s="169"/>
      <c r="Q35" s="170"/>
    </row>
    <row r="36" spans="1:17" ht="18.75" customHeight="1">
      <c r="A36" s="172" t="s">
        <v>374</v>
      </c>
      <c r="B36" s="173"/>
      <c r="C36" s="173"/>
      <c r="D36" s="173"/>
      <c r="E36" s="173"/>
      <c r="F36" s="173"/>
      <c r="G36" s="173"/>
      <c r="H36" s="173"/>
      <c r="I36" s="174"/>
      <c r="J36" s="174"/>
      <c r="K36" s="174"/>
      <c r="L36" s="650" t="s">
        <v>497</v>
      </c>
      <c r="M36" s="650"/>
      <c r="N36" s="650"/>
      <c r="O36" s="650"/>
      <c r="P36" s="650"/>
      <c r="Q36" s="650"/>
    </row>
    <row r="37" spans="1:17" s="172" customFormat="1" ht="18.75" customHeight="1">
      <c r="A37" s="175" t="s">
        <v>449</v>
      </c>
      <c r="I37" s="172" t="s">
        <v>373</v>
      </c>
    </row>
    <row r="38" spans="1:17" ht="18.75" customHeight="1">
      <c r="C38" s="176"/>
      <c r="M38" s="650"/>
      <c r="N38" s="650"/>
      <c r="O38" s="650"/>
      <c r="P38" s="650"/>
      <c r="Q38" s="650"/>
    </row>
    <row r="39" spans="1:17" s="100" customFormat="1" ht="30" customHeight="1">
      <c r="A39" s="648" t="s">
        <v>496</v>
      </c>
      <c r="B39" s="648"/>
      <c r="C39" s="648"/>
      <c r="D39" s="648"/>
      <c r="E39" s="648"/>
      <c r="F39" s="648"/>
      <c r="G39" s="648"/>
      <c r="H39" s="648"/>
      <c r="I39" s="649" t="s">
        <v>368</v>
      </c>
      <c r="J39" s="649"/>
      <c r="K39" s="649"/>
      <c r="L39" s="649"/>
      <c r="M39" s="649"/>
      <c r="N39" s="649"/>
      <c r="O39" s="649"/>
      <c r="P39" s="649"/>
      <c r="Q39" s="649"/>
    </row>
    <row r="40" spans="1:17" s="104" customFormat="1" ht="19.5" customHeight="1" thickBot="1">
      <c r="A40" s="101" t="s">
        <v>7</v>
      </c>
      <c r="B40" s="101"/>
      <c r="C40" s="102"/>
      <c r="D40" s="101"/>
      <c r="E40" s="101"/>
      <c r="F40" s="101"/>
      <c r="G40" s="101"/>
      <c r="H40" s="101"/>
      <c r="I40" s="101"/>
      <c r="J40" s="101"/>
      <c r="K40" s="102"/>
      <c r="L40" s="101"/>
      <c r="M40" s="101"/>
      <c r="N40" s="13"/>
      <c r="O40" s="13"/>
      <c r="P40" s="13"/>
      <c r="Q40" s="103" t="s">
        <v>274</v>
      </c>
    </row>
    <row r="41" spans="1:17" s="104" customFormat="1" ht="15" customHeight="1">
      <c r="A41" s="105"/>
      <c r="B41" s="106" t="s">
        <v>704</v>
      </c>
      <c r="C41" s="651" t="s">
        <v>370</v>
      </c>
      <c r="D41" s="652"/>
      <c r="E41" s="652"/>
      <c r="F41" s="652"/>
      <c r="G41" s="652"/>
      <c r="H41" s="652"/>
      <c r="I41" s="652" t="s">
        <v>371</v>
      </c>
      <c r="J41" s="652"/>
      <c r="K41" s="653"/>
      <c r="L41" s="107" t="s">
        <v>275</v>
      </c>
      <c r="M41" s="126" t="s">
        <v>276</v>
      </c>
      <c r="N41" s="109" t="s">
        <v>455</v>
      </c>
      <c r="O41" s="110" t="s">
        <v>521</v>
      </c>
      <c r="P41" s="110"/>
      <c r="Q41" s="126" t="s">
        <v>277</v>
      </c>
    </row>
    <row r="42" spans="1:17" s="104" customFormat="1" ht="15" customHeight="1">
      <c r="A42" s="105" t="s">
        <v>278</v>
      </c>
      <c r="B42" s="112"/>
      <c r="C42" s="113" t="s">
        <v>369</v>
      </c>
      <c r="D42" s="114"/>
      <c r="E42" s="115"/>
      <c r="F42" s="113" t="s">
        <v>279</v>
      </c>
      <c r="G42" s="116"/>
      <c r="H42" s="116"/>
      <c r="I42" s="113" t="s">
        <v>280</v>
      </c>
      <c r="J42" s="117"/>
      <c r="K42" s="118"/>
      <c r="L42" s="107" t="s">
        <v>281</v>
      </c>
      <c r="M42" s="126" t="s">
        <v>282</v>
      </c>
      <c r="N42" s="119"/>
      <c r="O42" s="110"/>
      <c r="P42" s="647" t="s">
        <v>520</v>
      </c>
      <c r="Q42" s="126" t="s">
        <v>283</v>
      </c>
    </row>
    <row r="43" spans="1:17" s="104" customFormat="1" ht="15" customHeight="1">
      <c r="A43" s="105" t="s">
        <v>284</v>
      </c>
      <c r="B43" s="120" t="s">
        <v>285</v>
      </c>
      <c r="C43" s="121"/>
      <c r="D43" s="121" t="s">
        <v>0</v>
      </c>
      <c r="E43" s="122" t="s">
        <v>1</v>
      </c>
      <c r="F43" s="121" t="s">
        <v>277</v>
      </c>
      <c r="G43" s="122" t="s">
        <v>0</v>
      </c>
      <c r="H43" s="123" t="s">
        <v>1</v>
      </c>
      <c r="I43" s="121" t="s">
        <v>277</v>
      </c>
      <c r="J43" s="124" t="s">
        <v>0</v>
      </c>
      <c r="K43" s="125" t="s">
        <v>1</v>
      </c>
      <c r="L43" s="126" t="s">
        <v>286</v>
      </c>
      <c r="M43" s="177" t="s">
        <v>287</v>
      </c>
      <c r="N43" s="22" t="s">
        <v>456</v>
      </c>
      <c r="O43" s="28" t="s">
        <v>522</v>
      </c>
      <c r="P43" s="647"/>
      <c r="Q43" s="126" t="s">
        <v>288</v>
      </c>
    </row>
    <row r="44" spans="1:17" s="104" customFormat="1" ht="15" customHeight="1">
      <c r="A44" s="127"/>
      <c r="B44" s="128" t="s">
        <v>289</v>
      </c>
      <c r="C44" s="129" t="s">
        <v>9</v>
      </c>
      <c r="D44" s="130" t="s">
        <v>3</v>
      </c>
      <c r="E44" s="130" t="s">
        <v>4</v>
      </c>
      <c r="F44" s="129" t="s">
        <v>290</v>
      </c>
      <c r="G44" s="131" t="s">
        <v>3</v>
      </c>
      <c r="H44" s="132" t="s">
        <v>4</v>
      </c>
      <c r="I44" s="129" t="s">
        <v>291</v>
      </c>
      <c r="J44" s="130" t="s">
        <v>3</v>
      </c>
      <c r="K44" s="129" t="s">
        <v>4</v>
      </c>
      <c r="L44" s="132" t="s">
        <v>292</v>
      </c>
      <c r="M44" s="178" t="s">
        <v>293</v>
      </c>
      <c r="N44" s="134" t="s">
        <v>457</v>
      </c>
      <c r="O44" s="135" t="s">
        <v>523</v>
      </c>
      <c r="P44" s="647"/>
      <c r="Q44" s="179"/>
    </row>
    <row r="45" spans="1:17" s="151" customFormat="1" ht="24" customHeight="1">
      <c r="A45" s="180" t="s">
        <v>39</v>
      </c>
      <c r="B45" s="73">
        <f t="shared" ref="B45:K45" si="14">SUM(B46:B55)</f>
        <v>84558</v>
      </c>
      <c r="C45" s="73">
        <f t="shared" si="14"/>
        <v>196087</v>
      </c>
      <c r="D45" s="73">
        <f t="shared" si="14"/>
        <v>99457</v>
      </c>
      <c r="E45" s="73">
        <f t="shared" si="14"/>
        <v>96630</v>
      </c>
      <c r="F45" s="73">
        <f t="shared" si="14"/>
        <v>180974</v>
      </c>
      <c r="G45" s="73">
        <f t="shared" si="14"/>
        <v>91091</v>
      </c>
      <c r="H45" s="73">
        <f t="shared" si="14"/>
        <v>89883</v>
      </c>
      <c r="I45" s="73">
        <f t="shared" si="14"/>
        <v>15113</v>
      </c>
      <c r="J45" s="73">
        <f t="shared" si="14"/>
        <v>8366</v>
      </c>
      <c r="K45" s="73">
        <f t="shared" si="14"/>
        <v>6747</v>
      </c>
      <c r="L45" s="146">
        <f>F45/B45</f>
        <v>2.1402351048984127</v>
      </c>
      <c r="M45" s="73">
        <f>SUM(M46:M55)</f>
        <v>24591</v>
      </c>
      <c r="N45" s="181">
        <v>42.221957297733383</v>
      </c>
      <c r="O45" s="147">
        <f t="shared" ref="O45:O67" si="15">C45/P45</f>
        <v>15247.822706065319</v>
      </c>
      <c r="P45" s="182">
        <f>SUM(P46:P55)</f>
        <v>12.86</v>
      </c>
      <c r="Q45" s="164" t="s">
        <v>294</v>
      </c>
    </row>
    <row r="46" spans="1:17" ht="24" customHeight="1">
      <c r="A46" s="155" t="s">
        <v>295</v>
      </c>
      <c r="B46" s="156">
        <v>6517</v>
      </c>
      <c r="C46" s="69">
        <f>SUM(F46,I46)</f>
        <v>12718</v>
      </c>
      <c r="D46" s="69">
        <f>SUM(G46,J46)</f>
        <v>6717</v>
      </c>
      <c r="E46" s="69">
        <f>SUM(H46,K46)</f>
        <v>6001</v>
      </c>
      <c r="F46" s="69">
        <f>SUM(G46:H46)</f>
        <v>11140</v>
      </c>
      <c r="G46" s="156">
        <v>5896</v>
      </c>
      <c r="H46" s="156">
        <v>5244</v>
      </c>
      <c r="I46" s="157">
        <f>SUM(J46:K46)</f>
        <v>1578</v>
      </c>
      <c r="J46" s="156">
        <v>821</v>
      </c>
      <c r="K46" s="156">
        <v>757</v>
      </c>
      <c r="L46" s="70">
        <f t="shared" ref="L46:L55" si="16">F46/B46</f>
        <v>1.7093754795151144</v>
      </c>
      <c r="M46" s="158">
        <v>2461</v>
      </c>
      <c r="N46" s="183">
        <v>49</v>
      </c>
      <c r="O46" s="147">
        <f t="shared" si="15"/>
        <v>8100.6369426751589</v>
      </c>
      <c r="P46" s="160">
        <v>1.57</v>
      </c>
      <c r="Q46" s="161" t="s">
        <v>296</v>
      </c>
    </row>
    <row r="47" spans="1:17" ht="24" customHeight="1">
      <c r="A47" s="155" t="s">
        <v>297</v>
      </c>
      <c r="B47" s="156">
        <v>3696</v>
      </c>
      <c r="C47" s="69">
        <f t="shared" ref="C47:C55" si="17">SUM(F47,I47)</f>
        <v>7969</v>
      </c>
      <c r="D47" s="69">
        <f t="shared" ref="D47:E55" si="18">SUM(G47,J47)</f>
        <v>4303</v>
      </c>
      <c r="E47" s="69">
        <f t="shared" si="18"/>
        <v>3666</v>
      </c>
      <c r="F47" s="69">
        <f t="shared" ref="F47:F55" si="19">SUM(G47:H47)</f>
        <v>6710</v>
      </c>
      <c r="G47" s="156">
        <v>3571</v>
      </c>
      <c r="H47" s="156">
        <v>3139</v>
      </c>
      <c r="I47" s="157">
        <f t="shared" ref="I47:I55" si="20">SUM(J47:K47)</f>
        <v>1259</v>
      </c>
      <c r="J47" s="156">
        <v>732</v>
      </c>
      <c r="K47" s="156">
        <v>527</v>
      </c>
      <c r="L47" s="70">
        <f t="shared" si="16"/>
        <v>1.8154761904761905</v>
      </c>
      <c r="M47" s="158">
        <v>1204</v>
      </c>
      <c r="N47" s="183">
        <v>46.3</v>
      </c>
      <c r="O47" s="147">
        <f t="shared" si="15"/>
        <v>11223.943661971831</v>
      </c>
      <c r="P47" s="160">
        <v>0.71</v>
      </c>
      <c r="Q47" s="161" t="s">
        <v>298</v>
      </c>
    </row>
    <row r="48" spans="1:17" ht="24" customHeight="1">
      <c r="A48" s="155" t="s">
        <v>299</v>
      </c>
      <c r="B48" s="156">
        <v>5992</v>
      </c>
      <c r="C48" s="69">
        <f t="shared" si="17"/>
        <v>11839</v>
      </c>
      <c r="D48" s="69">
        <f t="shared" si="18"/>
        <v>6245</v>
      </c>
      <c r="E48" s="69">
        <f t="shared" si="18"/>
        <v>5594</v>
      </c>
      <c r="F48" s="69">
        <f t="shared" si="19"/>
        <v>10860</v>
      </c>
      <c r="G48" s="156">
        <v>5716</v>
      </c>
      <c r="H48" s="156">
        <v>5144</v>
      </c>
      <c r="I48" s="157">
        <f t="shared" si="20"/>
        <v>979</v>
      </c>
      <c r="J48" s="156">
        <v>529</v>
      </c>
      <c r="K48" s="156">
        <v>450</v>
      </c>
      <c r="L48" s="70">
        <f t="shared" si="16"/>
        <v>1.8124165554072096</v>
      </c>
      <c r="M48" s="158">
        <v>1694</v>
      </c>
      <c r="N48" s="183">
        <v>44.3</v>
      </c>
      <c r="O48" s="147">
        <f t="shared" si="15"/>
        <v>14437.804878048781</v>
      </c>
      <c r="P48" s="160">
        <v>0.82</v>
      </c>
      <c r="Q48" s="161" t="s">
        <v>300</v>
      </c>
    </row>
    <row r="49" spans="1:17" ht="24" customHeight="1">
      <c r="A49" s="155" t="s">
        <v>301</v>
      </c>
      <c r="B49" s="156">
        <v>4912</v>
      </c>
      <c r="C49" s="69">
        <f t="shared" si="17"/>
        <v>12378</v>
      </c>
      <c r="D49" s="69">
        <f t="shared" si="18"/>
        <v>6399</v>
      </c>
      <c r="E49" s="69">
        <f t="shared" si="18"/>
        <v>5979</v>
      </c>
      <c r="F49" s="69">
        <f t="shared" si="19"/>
        <v>9609</v>
      </c>
      <c r="G49" s="156">
        <v>4893</v>
      </c>
      <c r="H49" s="156">
        <v>4716</v>
      </c>
      <c r="I49" s="157">
        <f t="shared" si="20"/>
        <v>2769</v>
      </c>
      <c r="J49" s="156">
        <v>1506</v>
      </c>
      <c r="K49" s="156">
        <v>1263</v>
      </c>
      <c r="L49" s="70">
        <f t="shared" si="16"/>
        <v>1.956229641693811</v>
      </c>
      <c r="M49" s="158">
        <v>1828</v>
      </c>
      <c r="N49" s="183">
        <v>46.3</v>
      </c>
      <c r="O49" s="147">
        <f t="shared" si="15"/>
        <v>12378</v>
      </c>
      <c r="P49" s="160">
        <v>1</v>
      </c>
      <c r="Q49" s="161" t="s">
        <v>302</v>
      </c>
    </row>
    <row r="50" spans="1:17" ht="24" customHeight="1">
      <c r="A50" s="155" t="s">
        <v>303</v>
      </c>
      <c r="B50" s="156">
        <v>10111</v>
      </c>
      <c r="C50" s="69">
        <f t="shared" si="17"/>
        <v>28109</v>
      </c>
      <c r="D50" s="69">
        <f t="shared" si="18"/>
        <v>13989</v>
      </c>
      <c r="E50" s="69">
        <f t="shared" si="18"/>
        <v>14120</v>
      </c>
      <c r="F50" s="69">
        <f t="shared" si="19"/>
        <v>24487</v>
      </c>
      <c r="G50" s="156">
        <v>11900</v>
      </c>
      <c r="H50" s="156">
        <v>12587</v>
      </c>
      <c r="I50" s="157">
        <f t="shared" si="20"/>
        <v>3622</v>
      </c>
      <c r="J50" s="156">
        <v>2089</v>
      </c>
      <c r="K50" s="156">
        <v>1533</v>
      </c>
      <c r="L50" s="70">
        <f t="shared" si="16"/>
        <v>2.4218178221738702</v>
      </c>
      <c r="M50" s="158">
        <v>3510</v>
      </c>
      <c r="N50" s="183">
        <v>42.3</v>
      </c>
      <c r="O50" s="147">
        <f t="shared" si="15"/>
        <v>33866.265060240963</v>
      </c>
      <c r="P50" s="160">
        <v>0.83</v>
      </c>
      <c r="Q50" s="161" t="s">
        <v>304</v>
      </c>
    </row>
    <row r="51" spans="1:17" ht="24" customHeight="1">
      <c r="A51" s="155" t="s">
        <v>305</v>
      </c>
      <c r="B51" s="156">
        <v>9767</v>
      </c>
      <c r="C51" s="69">
        <f t="shared" si="17"/>
        <v>29824</v>
      </c>
      <c r="D51" s="69">
        <f t="shared" si="18"/>
        <v>14745</v>
      </c>
      <c r="E51" s="69">
        <f t="shared" si="18"/>
        <v>15079</v>
      </c>
      <c r="F51" s="69">
        <f t="shared" si="19"/>
        <v>27933</v>
      </c>
      <c r="G51" s="156">
        <v>13692</v>
      </c>
      <c r="H51" s="156">
        <v>14241</v>
      </c>
      <c r="I51" s="157">
        <f t="shared" si="20"/>
        <v>1891</v>
      </c>
      <c r="J51" s="156">
        <v>1053</v>
      </c>
      <c r="K51" s="156">
        <v>838</v>
      </c>
      <c r="L51" s="70">
        <f t="shared" si="16"/>
        <v>2.8599365209378518</v>
      </c>
      <c r="M51" s="158">
        <v>2628</v>
      </c>
      <c r="N51" s="183">
        <v>39</v>
      </c>
      <c r="O51" s="147">
        <f t="shared" si="15"/>
        <v>14067.924528301886</v>
      </c>
      <c r="P51" s="160">
        <v>2.12</v>
      </c>
      <c r="Q51" s="161" t="s">
        <v>40</v>
      </c>
    </row>
    <row r="52" spans="1:17" ht="24" customHeight="1">
      <c r="A52" s="155" t="s">
        <v>306</v>
      </c>
      <c r="B52" s="156">
        <v>6560</v>
      </c>
      <c r="C52" s="69">
        <f t="shared" si="17"/>
        <v>13357</v>
      </c>
      <c r="D52" s="69">
        <f t="shared" si="18"/>
        <v>6786</v>
      </c>
      <c r="E52" s="69">
        <f t="shared" si="18"/>
        <v>6571</v>
      </c>
      <c r="F52" s="69">
        <f t="shared" si="19"/>
        <v>13125</v>
      </c>
      <c r="G52" s="156">
        <v>6675</v>
      </c>
      <c r="H52" s="156">
        <v>6450</v>
      </c>
      <c r="I52" s="157">
        <f t="shared" si="20"/>
        <v>232</v>
      </c>
      <c r="J52" s="156">
        <v>111</v>
      </c>
      <c r="K52" s="156">
        <v>121</v>
      </c>
      <c r="L52" s="70">
        <f t="shared" si="16"/>
        <v>2.0007621951219514</v>
      </c>
      <c r="M52" s="158">
        <v>2642</v>
      </c>
      <c r="N52" s="183">
        <v>47.1</v>
      </c>
      <c r="O52" s="147">
        <f t="shared" si="15"/>
        <v>16907.594936708861</v>
      </c>
      <c r="P52" s="160">
        <v>0.79</v>
      </c>
      <c r="Q52" s="165" t="s">
        <v>41</v>
      </c>
    </row>
    <row r="53" spans="1:17" ht="24" customHeight="1">
      <c r="A53" s="155" t="s">
        <v>307</v>
      </c>
      <c r="B53" s="156">
        <v>10676</v>
      </c>
      <c r="C53" s="69">
        <f t="shared" si="17"/>
        <v>23240</v>
      </c>
      <c r="D53" s="69">
        <f t="shared" si="18"/>
        <v>11630</v>
      </c>
      <c r="E53" s="69">
        <f t="shared" si="18"/>
        <v>11610</v>
      </c>
      <c r="F53" s="69">
        <f t="shared" si="19"/>
        <v>21448</v>
      </c>
      <c r="G53" s="156">
        <v>10653</v>
      </c>
      <c r="H53" s="156">
        <v>10795</v>
      </c>
      <c r="I53" s="157">
        <f t="shared" si="20"/>
        <v>1792</v>
      </c>
      <c r="J53" s="156">
        <v>977</v>
      </c>
      <c r="K53" s="156">
        <v>815</v>
      </c>
      <c r="L53" s="70">
        <f t="shared" si="16"/>
        <v>2.0089921318846011</v>
      </c>
      <c r="M53" s="158">
        <v>3195</v>
      </c>
      <c r="N53" s="183">
        <v>43.2</v>
      </c>
      <c r="O53" s="147">
        <f t="shared" si="15"/>
        <v>18156.25</v>
      </c>
      <c r="P53" s="160">
        <v>1.28</v>
      </c>
      <c r="Q53" s="165" t="s">
        <v>308</v>
      </c>
    </row>
    <row r="54" spans="1:17" ht="24" customHeight="1">
      <c r="A54" s="155" t="s">
        <v>309</v>
      </c>
      <c r="B54" s="156">
        <v>7322</v>
      </c>
      <c r="C54" s="69">
        <f t="shared" si="17"/>
        <v>18550</v>
      </c>
      <c r="D54" s="69">
        <f t="shared" si="18"/>
        <v>9326</v>
      </c>
      <c r="E54" s="69">
        <f t="shared" si="18"/>
        <v>9224</v>
      </c>
      <c r="F54" s="69">
        <f t="shared" si="19"/>
        <v>17818</v>
      </c>
      <c r="G54" s="156">
        <v>8918</v>
      </c>
      <c r="H54" s="156">
        <v>8900</v>
      </c>
      <c r="I54" s="157">
        <f t="shared" si="20"/>
        <v>732</v>
      </c>
      <c r="J54" s="156">
        <v>408</v>
      </c>
      <c r="K54" s="156">
        <v>324</v>
      </c>
      <c r="L54" s="70">
        <f t="shared" si="16"/>
        <v>2.4334881180005463</v>
      </c>
      <c r="M54" s="158">
        <v>1675</v>
      </c>
      <c r="N54" s="183">
        <v>38.299999999999997</v>
      </c>
      <c r="O54" s="147">
        <f t="shared" si="15"/>
        <v>22349.397590361448</v>
      </c>
      <c r="P54" s="160">
        <v>0.83</v>
      </c>
      <c r="Q54" s="161" t="s">
        <v>310</v>
      </c>
    </row>
    <row r="55" spans="1:17" ht="24" customHeight="1">
      <c r="A55" s="155" t="s">
        <v>311</v>
      </c>
      <c r="B55" s="156">
        <v>19005</v>
      </c>
      <c r="C55" s="69">
        <f t="shared" si="17"/>
        <v>38103</v>
      </c>
      <c r="D55" s="69">
        <f t="shared" si="18"/>
        <v>19317</v>
      </c>
      <c r="E55" s="69">
        <f t="shared" si="18"/>
        <v>18786</v>
      </c>
      <c r="F55" s="69">
        <f t="shared" si="19"/>
        <v>37844</v>
      </c>
      <c r="G55" s="156">
        <v>19177</v>
      </c>
      <c r="H55" s="156">
        <v>18667</v>
      </c>
      <c r="I55" s="157">
        <f t="shared" si="20"/>
        <v>259</v>
      </c>
      <c r="J55" s="156">
        <v>140</v>
      </c>
      <c r="K55" s="156">
        <v>119</v>
      </c>
      <c r="L55" s="70">
        <f t="shared" si="16"/>
        <v>1.9912654564588266</v>
      </c>
      <c r="M55" s="158">
        <v>3754</v>
      </c>
      <c r="N55" s="183">
        <v>39.799999999999997</v>
      </c>
      <c r="O55" s="147">
        <f t="shared" si="15"/>
        <v>13093.81443298969</v>
      </c>
      <c r="P55" s="160">
        <v>2.91</v>
      </c>
      <c r="Q55" s="161" t="s">
        <v>312</v>
      </c>
    </row>
    <row r="56" spans="1:17" s="151" customFormat="1" ht="24" customHeight="1">
      <c r="A56" s="152" t="s">
        <v>42</v>
      </c>
      <c r="B56" s="73">
        <f t="shared" ref="B56:K56" si="21">SUM(B57:B67)</f>
        <v>139699</v>
      </c>
      <c r="C56" s="73">
        <f t="shared" si="21"/>
        <v>363692</v>
      </c>
      <c r="D56" s="73">
        <f t="shared" si="21"/>
        <v>183234</v>
      </c>
      <c r="E56" s="73">
        <f t="shared" si="21"/>
        <v>180458</v>
      </c>
      <c r="F56" s="73">
        <f t="shared" si="21"/>
        <v>356112</v>
      </c>
      <c r="G56" s="73">
        <f t="shared" si="21"/>
        <v>179171</v>
      </c>
      <c r="H56" s="73">
        <f t="shared" si="21"/>
        <v>176941</v>
      </c>
      <c r="I56" s="73">
        <f t="shared" si="21"/>
        <v>7580</v>
      </c>
      <c r="J56" s="73">
        <f t="shared" si="21"/>
        <v>4063</v>
      </c>
      <c r="K56" s="73">
        <f t="shared" si="21"/>
        <v>3517</v>
      </c>
      <c r="L56" s="146">
        <f>F56/B56</f>
        <v>2.5491377891037157</v>
      </c>
      <c r="M56" s="73">
        <f>SUM(M57:M67)</f>
        <v>22918</v>
      </c>
      <c r="N56" s="181">
        <v>36.034660443905288</v>
      </c>
      <c r="O56" s="147">
        <f t="shared" si="15"/>
        <v>13139.161849710983</v>
      </c>
      <c r="P56" s="153">
        <f>SUM(P57:P67)</f>
        <v>27.68</v>
      </c>
      <c r="Q56" s="154" t="s">
        <v>313</v>
      </c>
    </row>
    <row r="57" spans="1:17" ht="24" customHeight="1">
      <c r="A57" s="155" t="s">
        <v>43</v>
      </c>
      <c r="B57" s="184">
        <v>7856</v>
      </c>
      <c r="C57" s="69">
        <f>SUM(F57,I57)</f>
        <v>20786</v>
      </c>
      <c r="D57" s="69">
        <f>SUM(G57,J57)</f>
        <v>10453</v>
      </c>
      <c r="E57" s="69">
        <f>SUM(H57,K57)</f>
        <v>10333</v>
      </c>
      <c r="F57" s="69">
        <f>SUM(G57:H57)</f>
        <v>19767</v>
      </c>
      <c r="G57" s="184">
        <v>9885</v>
      </c>
      <c r="H57" s="184">
        <v>9882</v>
      </c>
      <c r="I57" s="157">
        <f>SUM(J57:K57)</f>
        <v>1019</v>
      </c>
      <c r="J57" s="184">
        <v>568</v>
      </c>
      <c r="K57" s="184">
        <v>451</v>
      </c>
      <c r="L57" s="70">
        <f t="shared" ref="L57:L67" si="22">F57/B57</f>
        <v>2.5161659877800409</v>
      </c>
      <c r="M57" s="158">
        <v>1908</v>
      </c>
      <c r="N57" s="159">
        <v>39.200000000000003</v>
      </c>
      <c r="O57" s="147">
        <f t="shared" si="15"/>
        <v>16899.186991869919</v>
      </c>
      <c r="P57" s="160">
        <v>1.23</v>
      </c>
      <c r="Q57" s="161" t="s">
        <v>314</v>
      </c>
    </row>
    <row r="58" spans="1:17" ht="24" customHeight="1">
      <c r="A58" s="155" t="s">
        <v>44</v>
      </c>
      <c r="B58" s="184">
        <v>6372</v>
      </c>
      <c r="C58" s="69">
        <f t="shared" ref="C58:C67" si="23">SUM(F58,I58)</f>
        <v>16348</v>
      </c>
      <c r="D58" s="69">
        <f t="shared" ref="D58:E67" si="24">SUM(G58,J58)</f>
        <v>8112</v>
      </c>
      <c r="E58" s="69">
        <f t="shared" si="24"/>
        <v>8236</v>
      </c>
      <c r="F58" s="69">
        <f t="shared" ref="F58:F67" si="25">SUM(G58:H58)</f>
        <v>15789</v>
      </c>
      <c r="G58" s="184">
        <v>7826</v>
      </c>
      <c r="H58" s="184">
        <v>7963</v>
      </c>
      <c r="I58" s="157">
        <f t="shared" ref="I58:I67" si="26">SUM(J58:K58)</f>
        <v>559</v>
      </c>
      <c r="J58" s="184">
        <v>286</v>
      </c>
      <c r="K58" s="184">
        <v>273</v>
      </c>
      <c r="L58" s="70">
        <f t="shared" si="22"/>
        <v>2.4778719397363465</v>
      </c>
      <c r="M58" s="158">
        <v>1691</v>
      </c>
      <c r="N58" s="159">
        <v>40.200000000000003</v>
      </c>
      <c r="O58" s="147">
        <f t="shared" si="15"/>
        <v>20693.67088607595</v>
      </c>
      <c r="P58" s="160">
        <v>0.79</v>
      </c>
      <c r="Q58" s="161" t="s">
        <v>45</v>
      </c>
    </row>
    <row r="59" spans="1:17" ht="24" customHeight="1">
      <c r="A59" s="155" t="s">
        <v>46</v>
      </c>
      <c r="B59" s="184">
        <v>15622</v>
      </c>
      <c r="C59" s="69">
        <f t="shared" si="23"/>
        <v>38540</v>
      </c>
      <c r="D59" s="69">
        <f t="shared" si="24"/>
        <v>20098</v>
      </c>
      <c r="E59" s="69">
        <f t="shared" si="24"/>
        <v>18442</v>
      </c>
      <c r="F59" s="69">
        <f t="shared" si="25"/>
        <v>37649</v>
      </c>
      <c r="G59" s="184">
        <v>19561</v>
      </c>
      <c r="H59" s="184">
        <v>18088</v>
      </c>
      <c r="I59" s="157">
        <f t="shared" si="26"/>
        <v>891</v>
      </c>
      <c r="J59" s="184">
        <v>537</v>
      </c>
      <c r="K59" s="184">
        <v>354</v>
      </c>
      <c r="L59" s="70">
        <f t="shared" si="22"/>
        <v>2.409998719754193</v>
      </c>
      <c r="M59" s="158">
        <v>2423</v>
      </c>
      <c r="N59" s="159">
        <v>36.299999999999997</v>
      </c>
      <c r="O59" s="147">
        <f t="shared" si="15"/>
        <v>16470.085470085472</v>
      </c>
      <c r="P59" s="160">
        <v>2.34</v>
      </c>
      <c r="Q59" s="161" t="s">
        <v>47</v>
      </c>
    </row>
    <row r="60" spans="1:17" ht="24" customHeight="1">
      <c r="A60" s="155" t="s">
        <v>48</v>
      </c>
      <c r="B60" s="184">
        <v>9442</v>
      </c>
      <c r="C60" s="69">
        <f t="shared" si="23"/>
        <v>23720</v>
      </c>
      <c r="D60" s="69">
        <f t="shared" si="24"/>
        <v>11749</v>
      </c>
      <c r="E60" s="69">
        <f t="shared" si="24"/>
        <v>11971</v>
      </c>
      <c r="F60" s="69">
        <f t="shared" si="25"/>
        <v>23394</v>
      </c>
      <c r="G60" s="184">
        <v>11589</v>
      </c>
      <c r="H60" s="184">
        <v>11805</v>
      </c>
      <c r="I60" s="157">
        <f t="shared" si="26"/>
        <v>326</v>
      </c>
      <c r="J60" s="184">
        <v>160</v>
      </c>
      <c r="K60" s="184">
        <v>166</v>
      </c>
      <c r="L60" s="70">
        <f t="shared" si="22"/>
        <v>2.4776530396102521</v>
      </c>
      <c r="M60" s="158">
        <v>2099</v>
      </c>
      <c r="N60" s="159">
        <v>38.799999999999997</v>
      </c>
      <c r="O60" s="147">
        <f t="shared" si="15"/>
        <v>30410.25641025641</v>
      </c>
      <c r="P60" s="160">
        <v>0.78</v>
      </c>
      <c r="Q60" s="161" t="s">
        <v>49</v>
      </c>
    </row>
    <row r="61" spans="1:17" ht="24" customHeight="1">
      <c r="A61" s="155" t="s">
        <v>50</v>
      </c>
      <c r="B61" s="184">
        <v>14127</v>
      </c>
      <c r="C61" s="69">
        <f t="shared" si="23"/>
        <v>29947</v>
      </c>
      <c r="D61" s="69">
        <f t="shared" si="24"/>
        <v>15643</v>
      </c>
      <c r="E61" s="69">
        <f t="shared" si="24"/>
        <v>14304</v>
      </c>
      <c r="F61" s="69">
        <f t="shared" si="25"/>
        <v>28920</v>
      </c>
      <c r="G61" s="184">
        <v>15066</v>
      </c>
      <c r="H61" s="184">
        <v>13854</v>
      </c>
      <c r="I61" s="157">
        <f t="shared" si="26"/>
        <v>1027</v>
      </c>
      <c r="J61" s="184">
        <v>577</v>
      </c>
      <c r="K61" s="184">
        <v>450</v>
      </c>
      <c r="L61" s="70">
        <f t="shared" si="22"/>
        <v>2.0471437672541941</v>
      </c>
      <c r="M61" s="158">
        <v>2120</v>
      </c>
      <c r="N61" s="159">
        <v>36.200000000000003</v>
      </c>
      <c r="O61" s="147">
        <f t="shared" si="15"/>
        <v>9214.461538461539</v>
      </c>
      <c r="P61" s="160">
        <v>3.25</v>
      </c>
      <c r="Q61" s="161" t="s">
        <v>315</v>
      </c>
    </row>
    <row r="62" spans="1:17" ht="24" customHeight="1">
      <c r="A62" s="155" t="s">
        <v>426</v>
      </c>
      <c r="B62" s="184">
        <v>20205</v>
      </c>
      <c r="C62" s="69">
        <f t="shared" si="23"/>
        <v>54198</v>
      </c>
      <c r="D62" s="69">
        <f t="shared" si="24"/>
        <v>26657</v>
      </c>
      <c r="E62" s="69">
        <f t="shared" si="24"/>
        <v>27541</v>
      </c>
      <c r="F62" s="69">
        <f t="shared" si="25"/>
        <v>52391</v>
      </c>
      <c r="G62" s="184">
        <v>25732</v>
      </c>
      <c r="H62" s="184">
        <v>26659</v>
      </c>
      <c r="I62" s="157">
        <f t="shared" si="26"/>
        <v>1807</v>
      </c>
      <c r="J62" s="184">
        <v>925</v>
      </c>
      <c r="K62" s="184">
        <v>882</v>
      </c>
      <c r="L62" s="70">
        <f t="shared" si="22"/>
        <v>2.5929720366245981</v>
      </c>
      <c r="M62" s="158">
        <v>2497</v>
      </c>
      <c r="N62" s="159">
        <v>34.4</v>
      </c>
      <c r="O62" s="147">
        <f t="shared" si="15"/>
        <v>6791.7293233082701</v>
      </c>
      <c r="P62" s="160">
        <v>7.98</v>
      </c>
      <c r="Q62" s="161" t="s">
        <v>428</v>
      </c>
    </row>
    <row r="63" spans="1:17" ht="24" customHeight="1">
      <c r="A63" s="155" t="s">
        <v>427</v>
      </c>
      <c r="B63" s="184">
        <v>10548</v>
      </c>
      <c r="C63" s="69">
        <f t="shared" si="23"/>
        <v>28551</v>
      </c>
      <c r="D63" s="69">
        <f t="shared" si="24"/>
        <v>13806</v>
      </c>
      <c r="E63" s="69">
        <f t="shared" si="24"/>
        <v>14745</v>
      </c>
      <c r="F63" s="69">
        <f t="shared" si="25"/>
        <v>28249</v>
      </c>
      <c r="G63" s="184">
        <v>13662</v>
      </c>
      <c r="H63" s="184">
        <v>14587</v>
      </c>
      <c r="I63" s="157">
        <f t="shared" si="26"/>
        <v>302</v>
      </c>
      <c r="J63" s="184">
        <v>144</v>
      </c>
      <c r="K63" s="184">
        <v>158</v>
      </c>
      <c r="L63" s="70">
        <f t="shared" si="22"/>
        <v>2.678138035646568</v>
      </c>
      <c r="M63" s="158">
        <v>2369</v>
      </c>
      <c r="N63" s="159">
        <v>36.799999999999997</v>
      </c>
      <c r="O63" s="147">
        <f t="shared" si="15"/>
        <v>6830.3827751196177</v>
      </c>
      <c r="P63" s="160">
        <v>4.18</v>
      </c>
      <c r="Q63" s="161" t="s">
        <v>429</v>
      </c>
    </row>
    <row r="64" spans="1:17" ht="24" customHeight="1">
      <c r="A64" s="155" t="s">
        <v>51</v>
      </c>
      <c r="B64" s="184">
        <v>12291</v>
      </c>
      <c r="C64" s="69">
        <f t="shared" si="23"/>
        <v>36800</v>
      </c>
      <c r="D64" s="69">
        <f t="shared" si="24"/>
        <v>18186</v>
      </c>
      <c r="E64" s="69">
        <f t="shared" si="24"/>
        <v>18614</v>
      </c>
      <c r="F64" s="69">
        <f t="shared" si="25"/>
        <v>36348</v>
      </c>
      <c r="G64" s="184">
        <v>17958</v>
      </c>
      <c r="H64" s="184">
        <v>18390</v>
      </c>
      <c r="I64" s="157">
        <f t="shared" si="26"/>
        <v>452</v>
      </c>
      <c r="J64" s="184">
        <v>228</v>
      </c>
      <c r="K64" s="184">
        <v>224</v>
      </c>
      <c r="L64" s="70">
        <f t="shared" si="22"/>
        <v>2.9572858188918723</v>
      </c>
      <c r="M64" s="158">
        <v>2131</v>
      </c>
      <c r="N64" s="159">
        <v>35.5</v>
      </c>
      <c r="O64" s="147">
        <f t="shared" si="15"/>
        <v>22303.030303030304</v>
      </c>
      <c r="P64" s="160">
        <v>1.65</v>
      </c>
      <c r="Q64" s="161" t="s">
        <v>316</v>
      </c>
    </row>
    <row r="65" spans="1:18" ht="24" customHeight="1">
      <c r="A65" s="155" t="s">
        <v>52</v>
      </c>
      <c r="B65" s="184">
        <v>13034</v>
      </c>
      <c r="C65" s="69">
        <f t="shared" ref="C65" si="27">SUM(F65,I65)</f>
        <v>27833</v>
      </c>
      <c r="D65" s="69">
        <f t="shared" ref="D65" si="28">SUM(G65,J65)</f>
        <v>14742</v>
      </c>
      <c r="E65" s="69">
        <f t="shared" ref="E65" si="29">SUM(H65,K65)</f>
        <v>13091</v>
      </c>
      <c r="F65" s="69">
        <f t="shared" ref="F65" si="30">SUM(G65:H65)</f>
        <v>27699</v>
      </c>
      <c r="G65" s="184">
        <v>14678</v>
      </c>
      <c r="H65" s="184">
        <v>13021</v>
      </c>
      <c r="I65" s="157">
        <f t="shared" ref="I65" si="31">SUM(J65:K65)</f>
        <v>134</v>
      </c>
      <c r="J65" s="184">
        <v>64</v>
      </c>
      <c r="K65" s="184">
        <v>70</v>
      </c>
      <c r="L65" s="70">
        <f t="shared" ref="L65" si="32">F65/B65</f>
        <v>2.1251342642320088</v>
      </c>
      <c r="M65" s="158">
        <v>1157</v>
      </c>
      <c r="N65" s="159">
        <v>33.6</v>
      </c>
      <c r="O65" s="147">
        <f t="shared" si="15"/>
        <v>16372.35294117647</v>
      </c>
      <c r="P65" s="160">
        <v>1.7</v>
      </c>
      <c r="Q65" s="161" t="s">
        <v>317</v>
      </c>
    </row>
    <row r="66" spans="1:18" ht="24" customHeight="1">
      <c r="A66" s="155" t="s">
        <v>490</v>
      </c>
      <c r="B66" s="184">
        <v>12740</v>
      </c>
      <c r="C66" s="69">
        <f t="shared" si="23"/>
        <v>33980</v>
      </c>
      <c r="D66" s="69">
        <f t="shared" si="24"/>
        <v>17284</v>
      </c>
      <c r="E66" s="69">
        <f t="shared" si="24"/>
        <v>16696</v>
      </c>
      <c r="F66" s="69">
        <f t="shared" si="25"/>
        <v>33409</v>
      </c>
      <c r="G66" s="184">
        <v>16989</v>
      </c>
      <c r="H66" s="184">
        <v>16420</v>
      </c>
      <c r="I66" s="157">
        <f t="shared" si="26"/>
        <v>571</v>
      </c>
      <c r="J66" s="184">
        <v>295</v>
      </c>
      <c r="K66" s="184">
        <v>276</v>
      </c>
      <c r="L66" s="70">
        <f t="shared" si="22"/>
        <v>2.6223704866562008</v>
      </c>
      <c r="M66" s="158">
        <v>1775</v>
      </c>
      <c r="N66" s="159">
        <v>35.799999999999997</v>
      </c>
      <c r="O66" s="147">
        <f t="shared" si="15"/>
        <v>26546.875</v>
      </c>
      <c r="P66" s="160">
        <v>1.28</v>
      </c>
      <c r="Q66" s="161" t="s">
        <v>492</v>
      </c>
    </row>
    <row r="67" spans="1:18" ht="24" customHeight="1">
      <c r="A67" s="155" t="s">
        <v>53</v>
      </c>
      <c r="B67" s="184">
        <v>17462</v>
      </c>
      <c r="C67" s="69">
        <f t="shared" si="23"/>
        <v>52989</v>
      </c>
      <c r="D67" s="69">
        <f t="shared" si="24"/>
        <v>26504</v>
      </c>
      <c r="E67" s="69">
        <f t="shared" si="24"/>
        <v>26485</v>
      </c>
      <c r="F67" s="69">
        <f t="shared" si="25"/>
        <v>52497</v>
      </c>
      <c r="G67" s="184">
        <v>26225</v>
      </c>
      <c r="H67" s="184">
        <v>26272</v>
      </c>
      <c r="I67" s="157">
        <f t="shared" si="26"/>
        <v>492</v>
      </c>
      <c r="J67" s="184">
        <v>279</v>
      </c>
      <c r="K67" s="184">
        <v>213</v>
      </c>
      <c r="L67" s="70">
        <f t="shared" si="22"/>
        <v>3.0063566601763831</v>
      </c>
      <c r="M67" s="158">
        <v>2748</v>
      </c>
      <c r="N67" s="159">
        <v>35.1</v>
      </c>
      <c r="O67" s="147">
        <f t="shared" si="15"/>
        <v>21195.599999999999</v>
      </c>
      <c r="P67" s="160">
        <v>2.5</v>
      </c>
      <c r="Q67" s="161" t="s">
        <v>318</v>
      </c>
    </row>
    <row r="68" spans="1:18" ht="3" customHeight="1" thickBot="1">
      <c r="A68" s="167"/>
      <c r="B68" s="102"/>
      <c r="C68" s="102"/>
      <c r="D68" s="102"/>
      <c r="E68" s="102"/>
      <c r="F68" s="102"/>
      <c r="G68" s="102"/>
      <c r="H68" s="102"/>
      <c r="I68" s="102"/>
      <c r="J68" s="102"/>
      <c r="K68" s="102"/>
      <c r="L68" s="102"/>
      <c r="M68" s="102"/>
      <c r="N68" s="169"/>
      <c r="O68" s="169"/>
      <c r="P68" s="169"/>
      <c r="Q68" s="170"/>
    </row>
    <row r="69" spans="1:18" ht="13.5" customHeight="1">
      <c r="A69" s="172" t="s">
        <v>374</v>
      </c>
      <c r="B69" s="173"/>
      <c r="C69" s="173"/>
      <c r="D69" s="173"/>
      <c r="E69" s="173"/>
      <c r="F69" s="173"/>
      <c r="G69" s="173"/>
      <c r="H69" s="173"/>
      <c r="I69" s="174"/>
      <c r="J69" s="174"/>
      <c r="K69" s="174"/>
      <c r="L69" s="174"/>
      <c r="N69" s="185"/>
      <c r="O69" s="185"/>
      <c r="P69" s="185"/>
      <c r="Q69" s="186" t="s">
        <v>494</v>
      </c>
      <c r="R69" s="185"/>
    </row>
    <row r="70" spans="1:18" s="172" customFormat="1" ht="18.75" customHeight="1">
      <c r="A70" s="175" t="s">
        <v>448</v>
      </c>
      <c r="I70" s="172" t="s">
        <v>373</v>
      </c>
    </row>
    <row r="71" spans="1:18" ht="18.75" customHeight="1">
      <c r="C71" s="176"/>
    </row>
  </sheetData>
  <mergeCells count="12">
    <mergeCell ref="P42:P44"/>
    <mergeCell ref="A1:H1"/>
    <mergeCell ref="I1:Q1"/>
    <mergeCell ref="A39:H39"/>
    <mergeCell ref="I39:Q39"/>
    <mergeCell ref="M38:Q38"/>
    <mergeCell ref="C3:H3"/>
    <mergeCell ref="I3:K3"/>
    <mergeCell ref="C41:H41"/>
    <mergeCell ref="I41:K41"/>
    <mergeCell ref="L36:Q36"/>
    <mergeCell ref="P4:P6"/>
  </mergeCells>
  <phoneticPr fontId="16" type="noConversion"/>
  <printOptions horizontalCentered="1" gridLinesSet="0"/>
  <pageMargins left="0.78740157480314965" right="0.78740157480314965" top="0.98425196850393704" bottom="0.98425196850393704" header="0.59055118110236227" footer="0.27559055118110237"/>
  <pageSetup paperSize="9" scale="71" firstPageNumber="72" fitToWidth="0" pageOrder="overThenDown" orientation="portrait" useFirstPageNumber="1" r:id="rId1"/>
  <headerFooter differentOddEven="1"/>
  <rowBreaks count="1" manualBreakCount="1">
    <brk id="38" max="15" man="1"/>
  </rowBreaks>
  <colBreaks count="1" manualBreakCount="1">
    <brk id="8" max="7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M88"/>
  <sheetViews>
    <sheetView view="pageBreakPreview" zoomScaleNormal="100" zoomScaleSheetLayoutView="100" workbookViewId="0">
      <selection activeCell="G10" sqref="G10"/>
    </sheetView>
  </sheetViews>
  <sheetFormatPr defaultRowHeight="12"/>
  <cols>
    <col min="1" max="1" width="8.625" style="95" customWidth="1"/>
    <col min="2" max="2" width="4.625" style="95" customWidth="1"/>
    <col min="3" max="3" width="11.125" style="297" customWidth="1"/>
    <col min="4" max="4" width="11.125" style="295" customWidth="1"/>
    <col min="5" max="5" width="11.125" style="96" customWidth="1"/>
    <col min="6" max="6" width="11.125" style="296" customWidth="1"/>
    <col min="7" max="7" width="11.125" style="294" customWidth="1"/>
    <col min="8" max="8" width="11.125" style="295" customWidth="1"/>
    <col min="9" max="9" width="12.5" style="96" customWidth="1"/>
    <col min="10" max="10" width="12.5" style="296" customWidth="1"/>
    <col min="11" max="11" width="12.5" style="96" customWidth="1"/>
    <col min="12" max="12" width="12.5" style="296" customWidth="1"/>
    <col min="13" max="13" width="12.5" style="96" customWidth="1"/>
    <col min="14" max="14" width="10.5" style="95" customWidth="1"/>
    <col min="15" max="15" width="6.875" style="95" customWidth="1"/>
    <col min="16" max="16" width="8.625" style="95" customWidth="1"/>
    <col min="17" max="17" width="4.625" style="95" customWidth="1"/>
    <col min="18" max="18" width="8.625" style="297" customWidth="1"/>
    <col min="19" max="19" width="8.625" style="295" customWidth="1"/>
    <col min="20" max="20" width="8.625" style="96" customWidth="1"/>
    <col min="21" max="21" width="8.625" style="296" customWidth="1"/>
    <col min="22" max="22" width="8.625" style="294" customWidth="1"/>
    <col min="23" max="23" width="8.625" style="96" customWidth="1"/>
    <col min="24" max="25" width="8.625" style="295" customWidth="1"/>
    <col min="26" max="26" width="8.625" style="96" customWidth="1"/>
    <col min="27" max="27" width="8.625" style="296" customWidth="1"/>
    <col min="28" max="28" width="8.625" style="96" customWidth="1"/>
    <col min="29" max="29" width="8.625" style="296" customWidth="1"/>
    <col min="30" max="30" width="8.625" style="96" customWidth="1"/>
    <col min="31" max="31" width="10.5" style="95" customWidth="1"/>
    <col min="32" max="32" width="6.875" style="95" customWidth="1"/>
    <col min="33" max="33" width="8.625" style="95" customWidth="1"/>
    <col min="34" max="34" width="4.625" style="95" customWidth="1"/>
    <col min="35" max="35" width="11.125" style="297" customWidth="1"/>
    <col min="36" max="36" width="11.125" style="295" customWidth="1"/>
    <col min="37" max="37" width="11.125" style="294" customWidth="1"/>
    <col min="38" max="38" width="11.125" style="96" customWidth="1"/>
    <col min="39" max="39" width="11.125" style="295" customWidth="1"/>
    <col min="40" max="40" width="11.125" style="96" customWidth="1"/>
    <col min="41" max="41" width="12.5" style="296" customWidth="1"/>
    <col min="42" max="42" width="12.5" style="96" customWidth="1"/>
    <col min="43" max="43" width="12.5" style="296" customWidth="1"/>
    <col min="44" max="45" width="12.5" style="96" customWidth="1"/>
    <col min="46" max="46" width="10.5" style="95" customWidth="1"/>
    <col min="47" max="47" width="6.875" style="95" customWidth="1"/>
    <col min="48" max="48" width="8.625" style="95" customWidth="1"/>
    <col min="49" max="49" width="4.625" style="95" customWidth="1"/>
    <col min="50" max="50" width="11.25" style="297" customWidth="1"/>
    <col min="51" max="51" width="11.25" style="295" customWidth="1"/>
    <col min="52" max="52" width="11.25" style="96" customWidth="1"/>
    <col min="53" max="54" width="11.25" style="296" customWidth="1"/>
    <col min="55" max="55" width="11.25" style="295" customWidth="1"/>
    <col min="56" max="61" width="12.375" style="96" customWidth="1"/>
    <col min="62" max="62" width="10.5" style="95" customWidth="1"/>
    <col min="63" max="63" width="6.875" style="95" customWidth="1"/>
    <col min="64" max="16384" width="9" style="17"/>
  </cols>
  <sheetData>
    <row r="1" spans="1:65" s="10" customFormat="1" ht="30" customHeight="1">
      <c r="A1" s="656" t="s">
        <v>481</v>
      </c>
      <c r="B1" s="656"/>
      <c r="C1" s="656"/>
      <c r="D1" s="656"/>
      <c r="E1" s="656"/>
      <c r="F1" s="656"/>
      <c r="G1" s="656"/>
      <c r="H1" s="656"/>
      <c r="I1" s="657" t="s">
        <v>482</v>
      </c>
      <c r="J1" s="657"/>
      <c r="K1" s="657"/>
      <c r="L1" s="657"/>
      <c r="M1" s="657"/>
      <c r="N1" s="657"/>
      <c r="O1" s="657"/>
      <c r="P1" s="658" t="s">
        <v>481</v>
      </c>
      <c r="Q1" s="658"/>
      <c r="R1" s="658"/>
      <c r="S1" s="658"/>
      <c r="T1" s="658"/>
      <c r="U1" s="658"/>
      <c r="V1" s="658"/>
      <c r="W1" s="658"/>
      <c r="X1" s="654" t="s">
        <v>483</v>
      </c>
      <c r="Y1" s="654"/>
      <c r="Z1" s="654"/>
      <c r="AA1" s="654"/>
      <c r="AB1" s="654"/>
      <c r="AC1" s="654"/>
      <c r="AD1" s="654"/>
      <c r="AE1" s="654"/>
      <c r="AF1" s="654"/>
      <c r="AG1" s="658" t="s">
        <v>481</v>
      </c>
      <c r="AH1" s="658"/>
      <c r="AI1" s="658"/>
      <c r="AJ1" s="658"/>
      <c r="AK1" s="658"/>
      <c r="AL1" s="658"/>
      <c r="AM1" s="658"/>
      <c r="AN1" s="658"/>
      <c r="AO1" s="654" t="s">
        <v>483</v>
      </c>
      <c r="AP1" s="654"/>
      <c r="AQ1" s="654"/>
      <c r="AR1" s="654"/>
      <c r="AS1" s="654"/>
      <c r="AT1" s="654"/>
      <c r="AU1" s="654"/>
      <c r="AV1" s="658" t="s">
        <v>481</v>
      </c>
      <c r="AW1" s="658"/>
      <c r="AX1" s="658"/>
      <c r="AY1" s="658"/>
      <c r="AZ1" s="658"/>
      <c r="BA1" s="658"/>
      <c r="BB1" s="658"/>
      <c r="BC1" s="658"/>
      <c r="BD1" s="654" t="s">
        <v>483</v>
      </c>
      <c r="BE1" s="654"/>
      <c r="BF1" s="654"/>
      <c r="BG1" s="654"/>
      <c r="BH1" s="654"/>
      <c r="BI1" s="654"/>
      <c r="BJ1" s="654"/>
      <c r="BK1" s="654"/>
      <c r="BL1" s="6" t="s">
        <v>236</v>
      </c>
      <c r="BM1" s="6"/>
    </row>
    <row r="2" spans="1:65" ht="18.75" customHeight="1" thickBot="1">
      <c r="A2" s="187" t="s">
        <v>320</v>
      </c>
      <c r="B2" s="13"/>
      <c r="C2" s="188"/>
      <c r="D2" s="663"/>
      <c r="E2" s="663"/>
      <c r="F2" s="189"/>
      <c r="G2" s="14"/>
      <c r="H2" s="190"/>
      <c r="I2" s="191"/>
      <c r="J2" s="189"/>
      <c r="K2" s="191"/>
      <c r="L2" s="189"/>
      <c r="M2" s="191"/>
      <c r="N2" s="16"/>
      <c r="O2" s="16" t="s">
        <v>96</v>
      </c>
      <c r="P2" s="187" t="s">
        <v>202</v>
      </c>
      <c r="Q2" s="13"/>
      <c r="R2" s="188"/>
      <c r="S2" s="190"/>
      <c r="T2" s="191"/>
      <c r="U2" s="189"/>
      <c r="V2" s="14"/>
      <c r="W2" s="190"/>
      <c r="X2" s="187"/>
      <c r="Y2" s="187"/>
      <c r="Z2" s="189"/>
      <c r="AA2" s="191"/>
      <c r="AB2" s="189"/>
      <c r="AC2" s="191"/>
      <c r="AD2" s="189"/>
      <c r="AE2" s="192"/>
      <c r="AF2" s="16" t="s">
        <v>96</v>
      </c>
      <c r="AG2" s="187" t="s">
        <v>202</v>
      </c>
      <c r="AH2" s="13"/>
      <c r="AI2" s="188"/>
      <c r="AJ2" s="190"/>
      <c r="AK2" s="14"/>
      <c r="AL2" s="191"/>
      <c r="AM2" s="190"/>
      <c r="AN2" s="191"/>
      <c r="AO2" s="189"/>
      <c r="AP2" s="191"/>
      <c r="AQ2" s="189"/>
      <c r="AR2" s="191"/>
      <c r="AS2" s="191"/>
      <c r="AT2" s="192"/>
      <c r="AU2" s="16" t="s">
        <v>96</v>
      </c>
      <c r="AV2" s="187" t="s">
        <v>202</v>
      </c>
      <c r="AW2" s="13"/>
      <c r="AX2" s="188"/>
      <c r="AY2" s="190"/>
      <c r="AZ2" s="191"/>
      <c r="BA2" s="189"/>
      <c r="BB2" s="189"/>
      <c r="BC2" s="190"/>
      <c r="BD2" s="191"/>
      <c r="BE2" s="191"/>
      <c r="BF2" s="191"/>
      <c r="BG2" s="191"/>
      <c r="BH2" s="191"/>
      <c r="BI2" s="191"/>
      <c r="BJ2" s="192"/>
      <c r="BK2" s="16" t="s">
        <v>96</v>
      </c>
    </row>
    <row r="3" spans="1:65" s="210" customFormat="1" ht="22.5" customHeight="1">
      <c r="A3" s="659" t="s">
        <v>619</v>
      </c>
      <c r="B3" s="660"/>
      <c r="C3" s="193" t="s">
        <v>97</v>
      </c>
      <c r="D3" s="194" t="s">
        <v>620</v>
      </c>
      <c r="E3" s="195" t="s">
        <v>621</v>
      </c>
      <c r="F3" s="194" t="s">
        <v>622</v>
      </c>
      <c r="G3" s="195" t="s">
        <v>623</v>
      </c>
      <c r="H3" s="196" t="s">
        <v>624</v>
      </c>
      <c r="I3" s="195" t="s">
        <v>625</v>
      </c>
      <c r="J3" s="194" t="s">
        <v>626</v>
      </c>
      <c r="K3" s="195" t="s">
        <v>627</v>
      </c>
      <c r="L3" s="194" t="s">
        <v>628</v>
      </c>
      <c r="M3" s="195" t="s">
        <v>629</v>
      </c>
      <c r="N3" s="197" t="s">
        <v>630</v>
      </c>
      <c r="O3" s="198"/>
      <c r="P3" s="659" t="s">
        <v>631</v>
      </c>
      <c r="Q3" s="660"/>
      <c r="R3" s="193" t="s">
        <v>98</v>
      </c>
      <c r="S3" s="194" t="s">
        <v>99</v>
      </c>
      <c r="T3" s="194" t="s">
        <v>100</v>
      </c>
      <c r="U3" s="195" t="s">
        <v>101</v>
      </c>
      <c r="V3" s="199" t="s">
        <v>102</v>
      </c>
      <c r="W3" s="195" t="s">
        <v>103</v>
      </c>
      <c r="X3" s="199" t="s">
        <v>104</v>
      </c>
      <c r="Y3" s="200" t="s">
        <v>632</v>
      </c>
      <c r="Z3" s="201" t="s">
        <v>633</v>
      </c>
      <c r="AA3" s="199" t="s">
        <v>634</v>
      </c>
      <c r="AB3" s="199" t="s">
        <v>635</v>
      </c>
      <c r="AC3" s="199" t="s">
        <v>105</v>
      </c>
      <c r="AD3" s="202" t="s">
        <v>106</v>
      </c>
      <c r="AE3" s="197" t="s">
        <v>630</v>
      </c>
      <c r="AF3" s="198"/>
      <c r="AG3" s="659" t="s">
        <v>619</v>
      </c>
      <c r="AH3" s="660"/>
      <c r="AI3" s="193" t="s">
        <v>107</v>
      </c>
      <c r="AJ3" s="194" t="s">
        <v>636</v>
      </c>
      <c r="AK3" s="195" t="s">
        <v>637</v>
      </c>
      <c r="AL3" s="194" t="s">
        <v>638</v>
      </c>
      <c r="AM3" s="199" t="s">
        <v>639</v>
      </c>
      <c r="AN3" s="195" t="s">
        <v>640</v>
      </c>
      <c r="AO3" s="203" t="s">
        <v>641</v>
      </c>
      <c r="AP3" s="195" t="s">
        <v>642</v>
      </c>
      <c r="AQ3" s="194" t="s">
        <v>643</v>
      </c>
      <c r="AR3" s="195" t="s">
        <v>644</v>
      </c>
      <c r="AS3" s="194" t="s">
        <v>645</v>
      </c>
      <c r="AT3" s="204" t="s">
        <v>630</v>
      </c>
      <c r="AU3" s="205"/>
      <c r="AV3" s="659" t="s">
        <v>619</v>
      </c>
      <c r="AW3" s="660"/>
      <c r="AX3" s="193" t="s">
        <v>646</v>
      </c>
      <c r="AY3" s="194" t="s">
        <v>647</v>
      </c>
      <c r="AZ3" s="195" t="s">
        <v>648</v>
      </c>
      <c r="BA3" s="194" t="s">
        <v>649</v>
      </c>
      <c r="BB3" s="195" t="s">
        <v>48</v>
      </c>
      <c r="BC3" s="194" t="s">
        <v>650</v>
      </c>
      <c r="BD3" s="206" t="s">
        <v>651</v>
      </c>
      <c r="BE3" s="199" t="s">
        <v>652</v>
      </c>
      <c r="BF3" s="207" t="s">
        <v>653</v>
      </c>
      <c r="BG3" s="194" t="s">
        <v>654</v>
      </c>
      <c r="BH3" s="208" t="s">
        <v>493</v>
      </c>
      <c r="BI3" s="209" t="s">
        <v>655</v>
      </c>
      <c r="BJ3" s="665" t="s">
        <v>630</v>
      </c>
      <c r="BK3" s="666"/>
    </row>
    <row r="4" spans="1:65" s="210" customFormat="1" ht="22.5" customHeight="1">
      <c r="A4" s="661"/>
      <c r="B4" s="662"/>
      <c r="C4" s="211" t="s">
        <v>108</v>
      </c>
      <c r="D4" s="212" t="s">
        <v>109</v>
      </c>
      <c r="E4" s="213" t="s">
        <v>110</v>
      </c>
      <c r="F4" s="214" t="s">
        <v>111</v>
      </c>
      <c r="G4" s="212" t="s">
        <v>14</v>
      </c>
      <c r="H4" s="213" t="s">
        <v>16</v>
      </c>
      <c r="I4" s="212" t="s">
        <v>112</v>
      </c>
      <c r="J4" s="212" t="s">
        <v>113</v>
      </c>
      <c r="K4" s="212" t="s">
        <v>656</v>
      </c>
      <c r="L4" s="212" t="s">
        <v>21</v>
      </c>
      <c r="M4" s="212" t="s">
        <v>114</v>
      </c>
      <c r="N4" s="215" t="s">
        <v>657</v>
      </c>
      <c r="O4" s="216"/>
      <c r="P4" s="661"/>
      <c r="Q4" s="662"/>
      <c r="R4" s="217" t="s">
        <v>115</v>
      </c>
      <c r="S4" s="212" t="s">
        <v>116</v>
      </c>
      <c r="T4" s="212" t="s">
        <v>26</v>
      </c>
      <c r="U4" s="212" t="s">
        <v>28</v>
      </c>
      <c r="V4" s="214" t="s">
        <v>30</v>
      </c>
      <c r="W4" s="218" t="s">
        <v>32</v>
      </c>
      <c r="X4" s="214" t="s">
        <v>117</v>
      </c>
      <c r="Y4" s="219" t="s">
        <v>658</v>
      </c>
      <c r="Z4" s="219" t="s">
        <v>659</v>
      </c>
      <c r="AA4" s="212" t="s">
        <v>660</v>
      </c>
      <c r="AB4" s="212" t="s">
        <v>661</v>
      </c>
      <c r="AC4" s="212" t="s">
        <v>118</v>
      </c>
      <c r="AD4" s="212" t="s">
        <v>38</v>
      </c>
      <c r="AE4" s="215" t="s">
        <v>657</v>
      </c>
      <c r="AF4" s="216"/>
      <c r="AG4" s="661"/>
      <c r="AH4" s="662"/>
      <c r="AI4" s="220" t="s">
        <v>119</v>
      </c>
      <c r="AJ4" s="221" t="s">
        <v>662</v>
      </c>
      <c r="AK4" s="221" t="s">
        <v>663</v>
      </c>
      <c r="AL4" s="221" t="s">
        <v>664</v>
      </c>
      <c r="AM4" s="222" t="s">
        <v>665</v>
      </c>
      <c r="AN4" s="223" t="s">
        <v>666</v>
      </c>
      <c r="AO4" s="221" t="s">
        <v>40</v>
      </c>
      <c r="AP4" s="221" t="s">
        <v>41</v>
      </c>
      <c r="AQ4" s="221" t="s">
        <v>667</v>
      </c>
      <c r="AR4" s="221" t="s">
        <v>668</v>
      </c>
      <c r="AS4" s="221" t="s">
        <v>669</v>
      </c>
      <c r="AT4" s="224" t="s">
        <v>657</v>
      </c>
      <c r="AU4" s="225"/>
      <c r="AV4" s="661"/>
      <c r="AW4" s="662"/>
      <c r="AX4" s="220" t="s">
        <v>475</v>
      </c>
      <c r="AY4" s="221" t="s">
        <v>670</v>
      </c>
      <c r="AZ4" s="221" t="s">
        <v>45</v>
      </c>
      <c r="BA4" s="221" t="s">
        <v>47</v>
      </c>
      <c r="BB4" s="226" t="s">
        <v>49</v>
      </c>
      <c r="BC4" s="222" t="s">
        <v>671</v>
      </c>
      <c r="BD4" s="227" t="s">
        <v>672</v>
      </c>
      <c r="BE4" s="222" t="s">
        <v>672</v>
      </c>
      <c r="BF4" s="227" t="s">
        <v>673</v>
      </c>
      <c r="BG4" s="221" t="s">
        <v>120</v>
      </c>
      <c r="BH4" s="227" t="s">
        <v>491</v>
      </c>
      <c r="BI4" s="227" t="s">
        <v>674</v>
      </c>
      <c r="BJ4" s="667" t="s">
        <v>657</v>
      </c>
      <c r="BK4" s="668"/>
    </row>
    <row r="5" spans="1:65" s="77" customFormat="1" ht="18.75" customHeight="1">
      <c r="A5" s="228"/>
      <c r="B5" s="229" t="s">
        <v>8</v>
      </c>
      <c r="C5" s="230">
        <f t="shared" ref="C5:C34" si="0">SUM(D5:M5)</f>
        <v>246685</v>
      </c>
      <c r="D5" s="231">
        <f t="shared" ref="D5:E7" si="1">SUM(D8,D11,D14,D17,D20,D23,D26,D29,D32,D41,D44,D47,D50,D53,D56,D59,D62,D65)</f>
        <v>24548</v>
      </c>
      <c r="E5" s="231">
        <f t="shared" si="1"/>
        <v>44821</v>
      </c>
      <c r="F5" s="231">
        <f t="shared" ref="F5:M5" si="2">SUM(AJ21,AJ30,AJ45,AJ54,AJ63,F23,F26,F29,F32,F41,F44,F47,F50,F53,F56,F59,F62,F65)</f>
        <v>24262</v>
      </c>
      <c r="G5" s="231">
        <f t="shared" si="2"/>
        <v>24007</v>
      </c>
      <c r="H5" s="231">
        <f t="shared" si="2"/>
        <v>30569</v>
      </c>
      <c r="I5" s="231">
        <f t="shared" si="2"/>
        <v>18807</v>
      </c>
      <c r="J5" s="231">
        <f t="shared" si="2"/>
        <v>19067</v>
      </c>
      <c r="K5" s="231">
        <f t="shared" si="2"/>
        <v>26466</v>
      </c>
      <c r="L5" s="231">
        <f t="shared" si="2"/>
        <v>16128</v>
      </c>
      <c r="M5" s="231">
        <f t="shared" si="2"/>
        <v>18010</v>
      </c>
      <c r="N5" s="232"/>
      <c r="O5" s="233" t="s">
        <v>9</v>
      </c>
      <c r="P5" s="228"/>
      <c r="Q5" s="229" t="s">
        <v>8</v>
      </c>
      <c r="R5" s="231">
        <f t="shared" ref="R5:AD7" si="3">SUM(R8,R11,R14,R17,R20,R23,R26,R29,R32,R41,R44,R47,R50,R53,R56,R59,R62,R65)</f>
        <v>377647</v>
      </c>
      <c r="S5" s="231">
        <f t="shared" si="3"/>
        <v>10876</v>
      </c>
      <c r="T5" s="231">
        <f t="shared" si="3"/>
        <v>25157</v>
      </c>
      <c r="U5" s="231">
        <f t="shared" si="3"/>
        <v>21407</v>
      </c>
      <c r="V5" s="231">
        <f t="shared" si="3"/>
        <v>42503</v>
      </c>
      <c r="W5" s="231">
        <f t="shared" si="3"/>
        <v>40005</v>
      </c>
      <c r="X5" s="231">
        <f t="shared" si="3"/>
        <v>25965</v>
      </c>
      <c r="Y5" s="231">
        <f t="shared" si="3"/>
        <v>45807</v>
      </c>
      <c r="Z5" s="231">
        <f t="shared" si="3"/>
        <v>42890</v>
      </c>
      <c r="AA5" s="231">
        <f t="shared" si="3"/>
        <v>25382</v>
      </c>
      <c r="AB5" s="231">
        <f t="shared" si="3"/>
        <v>51369</v>
      </c>
      <c r="AC5" s="231">
        <f t="shared" si="3"/>
        <v>28651</v>
      </c>
      <c r="AD5" s="231">
        <f t="shared" si="3"/>
        <v>17635</v>
      </c>
      <c r="AE5" s="232"/>
      <c r="AF5" s="233" t="s">
        <v>9</v>
      </c>
      <c r="AG5" s="228"/>
      <c r="AH5" s="229" t="s">
        <v>8</v>
      </c>
      <c r="AI5" s="234">
        <f t="shared" ref="AI5:AS7" si="4">SUM(AI8,AI11,AI14,AI17,AI20,AI23,AI26,AI29,AI32,AI41,AI44,AI47,AI50,AI53,AI56,AI59,AI62,AI65,)</f>
        <v>180974</v>
      </c>
      <c r="AJ5" s="235">
        <f t="shared" si="4"/>
        <v>11140</v>
      </c>
      <c r="AK5" s="235">
        <f t="shared" si="4"/>
        <v>6710</v>
      </c>
      <c r="AL5" s="235">
        <f t="shared" si="4"/>
        <v>10860</v>
      </c>
      <c r="AM5" s="235">
        <f t="shared" si="4"/>
        <v>9609</v>
      </c>
      <c r="AN5" s="235">
        <f t="shared" si="4"/>
        <v>24487</v>
      </c>
      <c r="AO5" s="235">
        <f t="shared" si="4"/>
        <v>27933</v>
      </c>
      <c r="AP5" s="235">
        <f t="shared" si="4"/>
        <v>13125</v>
      </c>
      <c r="AQ5" s="235">
        <f t="shared" si="4"/>
        <v>21448</v>
      </c>
      <c r="AR5" s="235">
        <f t="shared" si="4"/>
        <v>17818</v>
      </c>
      <c r="AS5" s="236">
        <f t="shared" si="4"/>
        <v>37844</v>
      </c>
      <c r="AT5" s="232"/>
      <c r="AU5" s="233" t="s">
        <v>9</v>
      </c>
      <c r="AV5" s="228"/>
      <c r="AW5" s="229" t="s">
        <v>8</v>
      </c>
      <c r="AX5" s="231">
        <f t="shared" ref="AX5:BC7" si="5">SUM(AX8,AX11,AX14,AX17,AX20,AX23,AX26,AX29,AX32,AX41,AX44,AX47,AX50,AX53,AX56,AX59,AX62,AX65)</f>
        <v>356112</v>
      </c>
      <c r="AY5" s="231">
        <f t="shared" si="5"/>
        <v>19767</v>
      </c>
      <c r="AZ5" s="231">
        <f t="shared" si="5"/>
        <v>15789</v>
      </c>
      <c r="BA5" s="231">
        <f t="shared" si="5"/>
        <v>37649</v>
      </c>
      <c r="BB5" s="231">
        <f t="shared" si="5"/>
        <v>23394</v>
      </c>
      <c r="BC5" s="231">
        <f t="shared" si="5"/>
        <v>28920</v>
      </c>
      <c r="BD5" s="231">
        <v>52391</v>
      </c>
      <c r="BE5" s="231">
        <v>28249</v>
      </c>
      <c r="BF5" s="231">
        <v>27932</v>
      </c>
      <c r="BG5" s="231">
        <v>23149</v>
      </c>
      <c r="BH5" s="231">
        <v>25701</v>
      </c>
      <c r="BI5" s="231">
        <v>41020</v>
      </c>
      <c r="BJ5" s="232"/>
      <c r="BK5" s="233" t="s">
        <v>9</v>
      </c>
      <c r="BL5" s="237"/>
    </row>
    <row r="6" spans="1:65" ht="18.75" customHeight="1">
      <c r="A6" s="238" t="s">
        <v>675</v>
      </c>
      <c r="B6" s="229" t="s">
        <v>0</v>
      </c>
      <c r="C6" s="230">
        <f t="shared" si="0"/>
        <v>132028</v>
      </c>
      <c r="D6" s="231">
        <f t="shared" si="1"/>
        <v>12431</v>
      </c>
      <c r="E6" s="231">
        <f t="shared" si="1"/>
        <v>23548</v>
      </c>
      <c r="F6" s="231">
        <f t="shared" ref="F6:M6" si="6">SUM(AJ24,AJ33,AJ48,AJ57,AJ66,F24,F27,F30,F33,F42,F45,F48,F51,F54,F57,F60,F63,F66)</f>
        <v>12678</v>
      </c>
      <c r="G6" s="231">
        <f t="shared" si="6"/>
        <v>12163</v>
      </c>
      <c r="H6" s="231">
        <f t="shared" si="6"/>
        <v>15848</v>
      </c>
      <c r="I6" s="231">
        <f t="shared" si="6"/>
        <v>10232</v>
      </c>
      <c r="J6" s="231">
        <f t="shared" si="6"/>
        <v>11012</v>
      </c>
      <c r="K6" s="231">
        <f t="shared" si="6"/>
        <v>14812</v>
      </c>
      <c r="L6" s="231">
        <f t="shared" si="6"/>
        <v>8669</v>
      </c>
      <c r="M6" s="231">
        <f t="shared" si="6"/>
        <v>10635</v>
      </c>
      <c r="N6" s="239" t="s">
        <v>9</v>
      </c>
      <c r="O6" s="233" t="s">
        <v>3</v>
      </c>
      <c r="P6" s="238" t="s">
        <v>121</v>
      </c>
      <c r="Q6" s="229" t="s">
        <v>0</v>
      </c>
      <c r="R6" s="231">
        <f t="shared" si="3"/>
        <v>190493</v>
      </c>
      <c r="S6" s="231">
        <f t="shared" si="3"/>
        <v>5418</v>
      </c>
      <c r="T6" s="231">
        <f t="shared" si="3"/>
        <v>12882</v>
      </c>
      <c r="U6" s="231">
        <f t="shared" si="3"/>
        <v>10716</v>
      </c>
      <c r="V6" s="231">
        <f t="shared" si="3"/>
        <v>21627</v>
      </c>
      <c r="W6" s="231">
        <f t="shared" si="3"/>
        <v>20306</v>
      </c>
      <c r="X6" s="231">
        <f t="shared" si="3"/>
        <v>13162</v>
      </c>
      <c r="Y6" s="231">
        <f t="shared" si="3"/>
        <v>22670</v>
      </c>
      <c r="Z6" s="231">
        <f t="shared" si="3"/>
        <v>21399</v>
      </c>
      <c r="AA6" s="231">
        <f t="shared" si="3"/>
        <v>12922</v>
      </c>
      <c r="AB6" s="231">
        <f t="shared" si="3"/>
        <v>25341</v>
      </c>
      <c r="AC6" s="231">
        <f t="shared" si="3"/>
        <v>15149</v>
      </c>
      <c r="AD6" s="231">
        <f t="shared" si="3"/>
        <v>8901</v>
      </c>
      <c r="AE6" s="239" t="s">
        <v>9</v>
      </c>
      <c r="AF6" s="233" t="s">
        <v>3</v>
      </c>
      <c r="AG6" s="238" t="s">
        <v>121</v>
      </c>
      <c r="AH6" s="229" t="s">
        <v>0</v>
      </c>
      <c r="AI6" s="240">
        <f t="shared" si="4"/>
        <v>91091</v>
      </c>
      <c r="AJ6" s="241">
        <f t="shared" si="4"/>
        <v>5896</v>
      </c>
      <c r="AK6" s="241">
        <f t="shared" si="4"/>
        <v>3571</v>
      </c>
      <c r="AL6" s="241">
        <f t="shared" si="4"/>
        <v>5716</v>
      </c>
      <c r="AM6" s="241">
        <f t="shared" si="4"/>
        <v>4893</v>
      </c>
      <c r="AN6" s="241">
        <f t="shared" si="4"/>
        <v>11900</v>
      </c>
      <c r="AO6" s="241">
        <f t="shared" si="4"/>
        <v>13692</v>
      </c>
      <c r="AP6" s="241">
        <f t="shared" si="4"/>
        <v>6675</v>
      </c>
      <c r="AQ6" s="241">
        <f t="shared" si="4"/>
        <v>10653</v>
      </c>
      <c r="AR6" s="241">
        <f t="shared" si="4"/>
        <v>8918</v>
      </c>
      <c r="AS6" s="241">
        <f t="shared" si="4"/>
        <v>19177</v>
      </c>
      <c r="AT6" s="239" t="s">
        <v>9</v>
      </c>
      <c r="AU6" s="233" t="s">
        <v>3</v>
      </c>
      <c r="AV6" s="238" t="s">
        <v>121</v>
      </c>
      <c r="AW6" s="229" t="s">
        <v>0</v>
      </c>
      <c r="AX6" s="231">
        <f t="shared" si="5"/>
        <v>179171</v>
      </c>
      <c r="AY6" s="231">
        <f t="shared" si="5"/>
        <v>9885</v>
      </c>
      <c r="AZ6" s="231">
        <f t="shared" si="5"/>
        <v>7826</v>
      </c>
      <c r="BA6" s="231">
        <f t="shared" si="5"/>
        <v>19561</v>
      </c>
      <c r="BB6" s="231">
        <f t="shared" si="5"/>
        <v>11589</v>
      </c>
      <c r="BC6" s="231">
        <f t="shared" si="5"/>
        <v>15066</v>
      </c>
      <c r="BD6" s="231">
        <v>25732</v>
      </c>
      <c r="BE6" s="231">
        <v>13662</v>
      </c>
      <c r="BF6" s="231">
        <v>16341</v>
      </c>
      <c r="BG6" s="231">
        <v>13715</v>
      </c>
      <c r="BH6" s="231">
        <v>15203</v>
      </c>
      <c r="BI6" s="231">
        <v>23782</v>
      </c>
      <c r="BJ6" s="239" t="s">
        <v>9</v>
      </c>
      <c r="BK6" s="233" t="s">
        <v>3</v>
      </c>
      <c r="BL6" s="237"/>
    </row>
    <row r="7" spans="1:65" ht="18.75" customHeight="1">
      <c r="A7" s="242"/>
      <c r="B7" s="229" t="s">
        <v>1</v>
      </c>
      <c r="C7" s="230">
        <f t="shared" si="0"/>
        <v>138204</v>
      </c>
      <c r="D7" s="231">
        <f t="shared" si="1"/>
        <v>12117</v>
      </c>
      <c r="E7" s="231">
        <f t="shared" si="1"/>
        <v>21273</v>
      </c>
      <c r="F7" s="231">
        <f t="shared" ref="F7:M7" si="7">SUM(AJ27,AJ42,AJ51,AJ60,F22,F25,F28,F31,F34,F43,F46,F49,F52,F55,F58,F61,F64,F67)</f>
        <v>14446</v>
      </c>
      <c r="G7" s="231">
        <f t="shared" si="7"/>
        <v>13937</v>
      </c>
      <c r="H7" s="231">
        <f t="shared" si="7"/>
        <v>17907</v>
      </c>
      <c r="I7" s="231">
        <f t="shared" si="7"/>
        <v>10564</v>
      </c>
      <c r="J7" s="231">
        <f t="shared" si="7"/>
        <v>11489</v>
      </c>
      <c r="K7" s="231">
        <f t="shared" si="7"/>
        <v>15513</v>
      </c>
      <c r="L7" s="231">
        <f t="shared" si="7"/>
        <v>10210</v>
      </c>
      <c r="M7" s="231">
        <f t="shared" si="7"/>
        <v>10748</v>
      </c>
      <c r="N7" s="243"/>
      <c r="O7" s="233" t="s">
        <v>4</v>
      </c>
      <c r="P7" s="242"/>
      <c r="Q7" s="229" t="s">
        <v>1</v>
      </c>
      <c r="R7" s="231">
        <f t="shared" si="3"/>
        <v>187154</v>
      </c>
      <c r="S7" s="231">
        <f t="shared" si="3"/>
        <v>5458</v>
      </c>
      <c r="T7" s="231">
        <f t="shared" si="3"/>
        <v>12275</v>
      </c>
      <c r="U7" s="231">
        <f t="shared" si="3"/>
        <v>10691</v>
      </c>
      <c r="V7" s="231">
        <f t="shared" si="3"/>
        <v>20876</v>
      </c>
      <c r="W7" s="231">
        <f t="shared" si="3"/>
        <v>19699</v>
      </c>
      <c r="X7" s="231">
        <f t="shared" si="3"/>
        <v>12803</v>
      </c>
      <c r="Y7" s="231">
        <f t="shared" si="3"/>
        <v>23137</v>
      </c>
      <c r="Z7" s="231">
        <f t="shared" si="3"/>
        <v>21491</v>
      </c>
      <c r="AA7" s="231">
        <f t="shared" si="3"/>
        <v>12460</v>
      </c>
      <c r="AB7" s="231">
        <f t="shared" si="3"/>
        <v>26028</v>
      </c>
      <c r="AC7" s="231">
        <f t="shared" si="3"/>
        <v>13502</v>
      </c>
      <c r="AD7" s="231">
        <f t="shared" si="3"/>
        <v>8734</v>
      </c>
      <c r="AE7" s="243"/>
      <c r="AF7" s="233" t="s">
        <v>4</v>
      </c>
      <c r="AG7" s="242"/>
      <c r="AH7" s="229" t="s">
        <v>1</v>
      </c>
      <c r="AI7" s="240">
        <f t="shared" si="4"/>
        <v>89883</v>
      </c>
      <c r="AJ7" s="241">
        <f t="shared" si="4"/>
        <v>5244</v>
      </c>
      <c r="AK7" s="241">
        <f t="shared" si="4"/>
        <v>3139</v>
      </c>
      <c r="AL7" s="241">
        <f t="shared" si="4"/>
        <v>5144</v>
      </c>
      <c r="AM7" s="241">
        <f t="shared" si="4"/>
        <v>4716</v>
      </c>
      <c r="AN7" s="241">
        <f t="shared" si="4"/>
        <v>12587</v>
      </c>
      <c r="AO7" s="241">
        <f t="shared" si="4"/>
        <v>14241</v>
      </c>
      <c r="AP7" s="241">
        <f t="shared" si="4"/>
        <v>6450</v>
      </c>
      <c r="AQ7" s="241">
        <f t="shared" si="4"/>
        <v>10795</v>
      </c>
      <c r="AR7" s="241">
        <f t="shared" si="4"/>
        <v>8900</v>
      </c>
      <c r="AS7" s="241">
        <f t="shared" si="4"/>
        <v>18667</v>
      </c>
      <c r="AT7" s="243"/>
      <c r="AU7" s="233" t="s">
        <v>4</v>
      </c>
      <c r="AV7" s="242"/>
      <c r="AW7" s="229" t="s">
        <v>1</v>
      </c>
      <c r="AX7" s="231">
        <f t="shared" si="5"/>
        <v>176941</v>
      </c>
      <c r="AY7" s="231">
        <f t="shared" si="5"/>
        <v>9882</v>
      </c>
      <c r="AZ7" s="231">
        <f t="shared" si="5"/>
        <v>7963</v>
      </c>
      <c r="BA7" s="231">
        <f t="shared" si="5"/>
        <v>18088</v>
      </c>
      <c r="BB7" s="231">
        <f t="shared" si="5"/>
        <v>11805</v>
      </c>
      <c r="BC7" s="231">
        <f t="shared" si="5"/>
        <v>13854</v>
      </c>
      <c r="BD7" s="231">
        <v>26659</v>
      </c>
      <c r="BE7" s="231">
        <v>14587</v>
      </c>
      <c r="BF7" s="231">
        <v>17528</v>
      </c>
      <c r="BG7" s="231">
        <v>12507</v>
      </c>
      <c r="BH7" s="231">
        <v>15695</v>
      </c>
      <c r="BI7" s="231">
        <v>25330</v>
      </c>
      <c r="BJ7" s="243"/>
      <c r="BK7" s="233" t="s">
        <v>4</v>
      </c>
      <c r="BL7" s="237"/>
    </row>
    <row r="8" spans="1:65" ht="18.75" customHeight="1">
      <c r="A8" s="228"/>
      <c r="B8" s="244" t="s">
        <v>8</v>
      </c>
      <c r="C8" s="230">
        <f t="shared" si="0"/>
        <v>11970</v>
      </c>
      <c r="D8" s="245">
        <f>SUM(D9:D10)</f>
        <v>816</v>
      </c>
      <c r="E8" s="245">
        <f>SUM(E9:E10)</f>
        <v>1676</v>
      </c>
      <c r="F8" s="245">
        <f t="shared" ref="F8:M8" si="8">SUM(AJ24:AJ25)</f>
        <v>828</v>
      </c>
      <c r="G8" s="245">
        <f t="shared" si="8"/>
        <v>584</v>
      </c>
      <c r="H8" s="245">
        <f t="shared" si="8"/>
        <v>1077</v>
      </c>
      <c r="I8" s="245">
        <f t="shared" si="8"/>
        <v>660</v>
      </c>
      <c r="J8" s="245">
        <f t="shared" si="8"/>
        <v>1590</v>
      </c>
      <c r="K8" s="245">
        <f t="shared" si="8"/>
        <v>2058</v>
      </c>
      <c r="L8" s="245">
        <f t="shared" si="8"/>
        <v>826</v>
      </c>
      <c r="M8" s="245">
        <f t="shared" si="8"/>
        <v>1855</v>
      </c>
      <c r="N8" s="232"/>
      <c r="O8" s="246" t="s">
        <v>9</v>
      </c>
      <c r="P8" s="228"/>
      <c r="Q8" s="244" t="s">
        <v>8</v>
      </c>
      <c r="R8" s="231">
        <f t="shared" ref="R8:R34" si="9">SUM(S8:AD8)</f>
        <v>18249</v>
      </c>
      <c r="S8" s="207">
        <f t="shared" ref="S8:AD8" si="10">SUM(S9:S10)</f>
        <v>580</v>
      </c>
      <c r="T8" s="207">
        <f t="shared" si="10"/>
        <v>646</v>
      </c>
      <c r="U8" s="207">
        <f t="shared" si="10"/>
        <v>541</v>
      </c>
      <c r="V8" s="207">
        <f t="shared" si="10"/>
        <v>1780</v>
      </c>
      <c r="W8" s="207">
        <f t="shared" si="10"/>
        <v>1462</v>
      </c>
      <c r="X8" s="207">
        <f t="shared" si="10"/>
        <v>858</v>
      </c>
      <c r="Y8" s="207">
        <f t="shared" si="10"/>
        <v>2567</v>
      </c>
      <c r="Z8" s="207">
        <f t="shared" si="10"/>
        <v>3757</v>
      </c>
      <c r="AA8" s="207">
        <f t="shared" si="10"/>
        <v>806</v>
      </c>
      <c r="AB8" s="207">
        <f t="shared" si="10"/>
        <v>3193</v>
      </c>
      <c r="AC8" s="207">
        <f t="shared" si="10"/>
        <v>1059</v>
      </c>
      <c r="AD8" s="207">
        <f t="shared" si="10"/>
        <v>1000</v>
      </c>
      <c r="AE8" s="247"/>
      <c r="AF8" s="246" t="s">
        <v>9</v>
      </c>
      <c r="AG8" s="228"/>
      <c r="AH8" s="244" t="s">
        <v>8</v>
      </c>
      <c r="AI8" s="240">
        <f t="shared" ref="AI8:AI34" si="11">SUM(AJ8:AS8)</f>
        <v>5438</v>
      </c>
      <c r="AJ8" s="248">
        <f t="shared" ref="AJ8:AS8" si="12">SUM(AJ9:AJ10)</f>
        <v>152</v>
      </c>
      <c r="AK8" s="248">
        <f t="shared" si="12"/>
        <v>147</v>
      </c>
      <c r="AL8" s="248">
        <f t="shared" si="12"/>
        <v>253</v>
      </c>
      <c r="AM8" s="248">
        <f t="shared" si="12"/>
        <v>198</v>
      </c>
      <c r="AN8" s="248">
        <f t="shared" si="12"/>
        <v>761</v>
      </c>
      <c r="AO8" s="248">
        <f t="shared" si="12"/>
        <v>1130</v>
      </c>
      <c r="AP8" s="248">
        <f t="shared" si="12"/>
        <v>246</v>
      </c>
      <c r="AQ8" s="248">
        <f t="shared" si="12"/>
        <v>615</v>
      </c>
      <c r="AR8" s="248">
        <f t="shared" si="12"/>
        <v>655</v>
      </c>
      <c r="AS8" s="248">
        <f t="shared" si="12"/>
        <v>1281</v>
      </c>
      <c r="AT8" s="232"/>
      <c r="AU8" s="246" t="s">
        <v>9</v>
      </c>
      <c r="AV8" s="228"/>
      <c r="AW8" s="244" t="s">
        <v>8</v>
      </c>
      <c r="AX8" s="231">
        <f t="shared" ref="AX8:AX34" si="13">SUM(AY8:BI8)</f>
        <v>18086</v>
      </c>
      <c r="AY8" s="248">
        <f>SUM(AY9:AY10)</f>
        <v>693</v>
      </c>
      <c r="AZ8" s="248">
        <f>SUM(AZ9:AZ10)</f>
        <v>525</v>
      </c>
      <c r="BA8" s="248">
        <f>SUM(BA9:BA10)</f>
        <v>1386</v>
      </c>
      <c r="BB8" s="248">
        <f>SUM(BB9:BB10)</f>
        <v>918</v>
      </c>
      <c r="BC8" s="248">
        <f>SUM(BC9:BC10)</f>
        <v>1572</v>
      </c>
      <c r="BD8" s="248">
        <v>2716</v>
      </c>
      <c r="BE8" s="248">
        <v>1854</v>
      </c>
      <c r="BF8" s="248">
        <v>2079</v>
      </c>
      <c r="BG8" s="248">
        <v>1866</v>
      </c>
      <c r="BH8" s="248">
        <v>1339</v>
      </c>
      <c r="BI8" s="248">
        <v>3138</v>
      </c>
      <c r="BJ8" s="232"/>
      <c r="BK8" s="246" t="s">
        <v>9</v>
      </c>
    </row>
    <row r="9" spans="1:65" ht="18.75" customHeight="1">
      <c r="A9" s="249" t="s">
        <v>75</v>
      </c>
      <c r="B9" s="244" t="s">
        <v>0</v>
      </c>
      <c r="C9" s="230">
        <f t="shared" si="0"/>
        <v>4980</v>
      </c>
      <c r="D9" s="245">
        <v>438</v>
      </c>
      <c r="E9" s="207">
        <v>824</v>
      </c>
      <c r="F9" s="207">
        <v>663</v>
      </c>
      <c r="G9" s="207">
        <v>539</v>
      </c>
      <c r="H9" s="207">
        <v>809</v>
      </c>
      <c r="I9" s="207">
        <v>270</v>
      </c>
      <c r="J9" s="207">
        <v>369</v>
      </c>
      <c r="K9" s="207">
        <v>460</v>
      </c>
      <c r="L9" s="207">
        <v>381</v>
      </c>
      <c r="M9" s="250">
        <v>227</v>
      </c>
      <c r="N9" s="251" t="s">
        <v>676</v>
      </c>
      <c r="O9" s="246" t="s">
        <v>3</v>
      </c>
      <c r="P9" s="249" t="s">
        <v>75</v>
      </c>
      <c r="Q9" s="244" t="s">
        <v>0</v>
      </c>
      <c r="R9" s="231">
        <f t="shared" si="9"/>
        <v>9441</v>
      </c>
      <c r="S9" s="207">
        <v>316</v>
      </c>
      <c r="T9" s="207">
        <v>334</v>
      </c>
      <c r="U9" s="207">
        <v>242</v>
      </c>
      <c r="V9" s="207">
        <v>933</v>
      </c>
      <c r="W9" s="207">
        <v>770</v>
      </c>
      <c r="X9" s="207">
        <v>435</v>
      </c>
      <c r="Y9" s="207">
        <v>1296</v>
      </c>
      <c r="Z9" s="207">
        <v>1998</v>
      </c>
      <c r="AA9" s="207">
        <v>409</v>
      </c>
      <c r="AB9" s="207">
        <v>1687</v>
      </c>
      <c r="AC9" s="207">
        <v>544</v>
      </c>
      <c r="AD9" s="207">
        <v>477</v>
      </c>
      <c r="AE9" s="252" t="s">
        <v>676</v>
      </c>
      <c r="AF9" s="246" t="s">
        <v>3</v>
      </c>
      <c r="AG9" s="249" t="s">
        <v>75</v>
      </c>
      <c r="AH9" s="244" t="s">
        <v>0</v>
      </c>
      <c r="AI9" s="240">
        <f t="shared" si="11"/>
        <v>2743</v>
      </c>
      <c r="AJ9" s="248">
        <v>68</v>
      </c>
      <c r="AK9" s="207">
        <v>72</v>
      </c>
      <c r="AL9" s="207">
        <v>127</v>
      </c>
      <c r="AM9" s="207">
        <v>99</v>
      </c>
      <c r="AN9" s="253">
        <v>376</v>
      </c>
      <c r="AO9" s="253">
        <v>594</v>
      </c>
      <c r="AP9" s="253">
        <v>125</v>
      </c>
      <c r="AQ9" s="253">
        <v>310</v>
      </c>
      <c r="AR9" s="248">
        <v>345</v>
      </c>
      <c r="AS9" s="254">
        <v>627</v>
      </c>
      <c r="AT9" s="251" t="s">
        <v>676</v>
      </c>
      <c r="AU9" s="246" t="s">
        <v>3</v>
      </c>
      <c r="AV9" s="249" t="s">
        <v>75</v>
      </c>
      <c r="AW9" s="244" t="s">
        <v>0</v>
      </c>
      <c r="AX9" s="231">
        <f t="shared" si="13"/>
        <v>9287</v>
      </c>
      <c r="AY9" s="207">
        <v>342</v>
      </c>
      <c r="AZ9" s="207">
        <v>280</v>
      </c>
      <c r="BA9" s="207">
        <v>753</v>
      </c>
      <c r="BB9" s="207">
        <v>482</v>
      </c>
      <c r="BC9" s="207">
        <v>790</v>
      </c>
      <c r="BD9" s="207">
        <v>1388</v>
      </c>
      <c r="BE9" s="207">
        <v>926</v>
      </c>
      <c r="BF9" s="207">
        <v>1070</v>
      </c>
      <c r="BG9" s="207">
        <v>942</v>
      </c>
      <c r="BH9" s="207">
        <v>685</v>
      </c>
      <c r="BI9" s="207">
        <v>1629</v>
      </c>
      <c r="BJ9" s="251" t="s">
        <v>676</v>
      </c>
      <c r="BK9" s="246" t="s">
        <v>3</v>
      </c>
    </row>
    <row r="10" spans="1:65" ht="18.75" customHeight="1">
      <c r="A10" s="242"/>
      <c r="B10" s="244" t="s">
        <v>1</v>
      </c>
      <c r="C10" s="230">
        <f t="shared" si="0"/>
        <v>4542</v>
      </c>
      <c r="D10" s="245">
        <v>378</v>
      </c>
      <c r="E10" s="207">
        <v>852</v>
      </c>
      <c r="F10" s="207">
        <v>590</v>
      </c>
      <c r="G10" s="207">
        <v>524</v>
      </c>
      <c r="H10" s="207">
        <v>696</v>
      </c>
      <c r="I10" s="207">
        <v>258</v>
      </c>
      <c r="J10" s="207">
        <v>341</v>
      </c>
      <c r="K10" s="207">
        <v>363</v>
      </c>
      <c r="L10" s="207">
        <v>343</v>
      </c>
      <c r="M10" s="250">
        <v>197</v>
      </c>
      <c r="N10" s="243"/>
      <c r="O10" s="246" t="s">
        <v>4</v>
      </c>
      <c r="P10" s="242"/>
      <c r="Q10" s="244" t="s">
        <v>1</v>
      </c>
      <c r="R10" s="231">
        <f t="shared" si="9"/>
        <v>8808</v>
      </c>
      <c r="S10" s="207">
        <v>264</v>
      </c>
      <c r="T10" s="207">
        <v>312</v>
      </c>
      <c r="U10" s="207">
        <v>299</v>
      </c>
      <c r="V10" s="207">
        <v>847</v>
      </c>
      <c r="W10" s="207">
        <v>692</v>
      </c>
      <c r="X10" s="207">
        <v>423</v>
      </c>
      <c r="Y10" s="207">
        <v>1271</v>
      </c>
      <c r="Z10" s="207">
        <v>1759</v>
      </c>
      <c r="AA10" s="207">
        <v>397</v>
      </c>
      <c r="AB10" s="207">
        <v>1506</v>
      </c>
      <c r="AC10" s="207">
        <v>515</v>
      </c>
      <c r="AD10" s="207">
        <v>523</v>
      </c>
      <c r="AE10" s="255"/>
      <c r="AF10" s="246" t="s">
        <v>4</v>
      </c>
      <c r="AG10" s="242"/>
      <c r="AH10" s="244" t="s">
        <v>1</v>
      </c>
      <c r="AI10" s="240">
        <f t="shared" si="11"/>
        <v>2695</v>
      </c>
      <c r="AJ10" s="248">
        <v>84</v>
      </c>
      <c r="AK10" s="207">
        <v>75</v>
      </c>
      <c r="AL10" s="207">
        <v>126</v>
      </c>
      <c r="AM10" s="207">
        <v>99</v>
      </c>
      <c r="AN10" s="253">
        <v>385</v>
      </c>
      <c r="AO10" s="253">
        <v>536</v>
      </c>
      <c r="AP10" s="253">
        <v>121</v>
      </c>
      <c r="AQ10" s="253">
        <v>305</v>
      </c>
      <c r="AR10" s="248">
        <v>310</v>
      </c>
      <c r="AS10" s="254">
        <v>654</v>
      </c>
      <c r="AT10" s="243"/>
      <c r="AU10" s="246" t="s">
        <v>4</v>
      </c>
      <c r="AV10" s="242"/>
      <c r="AW10" s="244" t="s">
        <v>1</v>
      </c>
      <c r="AX10" s="231">
        <f t="shared" si="13"/>
        <v>8799</v>
      </c>
      <c r="AY10" s="207">
        <v>351</v>
      </c>
      <c r="AZ10" s="207">
        <v>245</v>
      </c>
      <c r="BA10" s="207">
        <v>633</v>
      </c>
      <c r="BB10" s="207">
        <v>436</v>
      </c>
      <c r="BC10" s="207">
        <v>782</v>
      </c>
      <c r="BD10" s="207">
        <v>1328</v>
      </c>
      <c r="BE10" s="207">
        <v>928</v>
      </c>
      <c r="BF10" s="207">
        <v>1009</v>
      </c>
      <c r="BG10" s="207">
        <v>924</v>
      </c>
      <c r="BH10" s="207">
        <v>654</v>
      </c>
      <c r="BI10" s="207">
        <v>1509</v>
      </c>
      <c r="BJ10" s="243"/>
      <c r="BK10" s="246" t="s">
        <v>4</v>
      </c>
    </row>
    <row r="11" spans="1:65" ht="18.75" customHeight="1">
      <c r="A11" s="228"/>
      <c r="B11" s="244" t="s">
        <v>8</v>
      </c>
      <c r="C11" s="230">
        <f t="shared" si="0"/>
        <v>12003</v>
      </c>
      <c r="D11" s="245">
        <f>SUM(D12:D13)</f>
        <v>918</v>
      </c>
      <c r="E11" s="245">
        <f>SUM(E12:E13)</f>
        <v>2017</v>
      </c>
      <c r="F11" s="245">
        <f t="shared" ref="F11:M11" si="14">SUM(AJ33:AJ34)</f>
        <v>661</v>
      </c>
      <c r="G11" s="245">
        <f t="shared" si="14"/>
        <v>463</v>
      </c>
      <c r="H11" s="245">
        <f t="shared" si="14"/>
        <v>672</v>
      </c>
      <c r="I11" s="245">
        <f t="shared" si="14"/>
        <v>660</v>
      </c>
      <c r="J11" s="245">
        <f t="shared" si="14"/>
        <v>1894</v>
      </c>
      <c r="K11" s="245">
        <f t="shared" si="14"/>
        <v>2278</v>
      </c>
      <c r="L11" s="245">
        <f t="shared" si="14"/>
        <v>939</v>
      </c>
      <c r="M11" s="245">
        <f t="shared" si="14"/>
        <v>1501</v>
      </c>
      <c r="N11" s="232"/>
      <c r="O11" s="246" t="s">
        <v>9</v>
      </c>
      <c r="P11" s="228"/>
      <c r="Q11" s="244" t="s">
        <v>8</v>
      </c>
      <c r="R11" s="231">
        <f t="shared" si="9"/>
        <v>18686</v>
      </c>
      <c r="S11" s="207">
        <f t="shared" ref="S11:AD11" si="15">SUM(S12:S13)</f>
        <v>412</v>
      </c>
      <c r="T11" s="207">
        <f t="shared" si="15"/>
        <v>728</v>
      </c>
      <c r="U11" s="207">
        <f t="shared" si="15"/>
        <v>686</v>
      </c>
      <c r="V11" s="207">
        <f t="shared" si="15"/>
        <v>1721</v>
      </c>
      <c r="W11" s="207">
        <f t="shared" si="15"/>
        <v>1515</v>
      </c>
      <c r="X11" s="207">
        <f t="shared" si="15"/>
        <v>867</v>
      </c>
      <c r="Y11" s="207">
        <f t="shared" si="15"/>
        <v>3103</v>
      </c>
      <c r="Z11" s="207">
        <f t="shared" si="15"/>
        <v>3281</v>
      </c>
      <c r="AA11" s="207">
        <f t="shared" si="15"/>
        <v>788</v>
      </c>
      <c r="AB11" s="207">
        <f t="shared" si="15"/>
        <v>3403</v>
      </c>
      <c r="AC11" s="207">
        <f t="shared" si="15"/>
        <v>1043</v>
      </c>
      <c r="AD11" s="207">
        <f t="shared" si="15"/>
        <v>1139</v>
      </c>
      <c r="AE11" s="256"/>
      <c r="AF11" s="246" t="s">
        <v>9</v>
      </c>
      <c r="AG11" s="228"/>
      <c r="AH11" s="244" t="s">
        <v>8</v>
      </c>
      <c r="AI11" s="240">
        <f t="shared" si="11"/>
        <v>6235</v>
      </c>
      <c r="AJ11" s="248">
        <f t="shared" ref="AJ11:AS11" si="16">SUM(AJ12:AJ13)</f>
        <v>166</v>
      </c>
      <c r="AK11" s="248">
        <f t="shared" si="16"/>
        <v>146</v>
      </c>
      <c r="AL11" s="248">
        <f t="shared" si="16"/>
        <v>242</v>
      </c>
      <c r="AM11" s="248">
        <f t="shared" si="16"/>
        <v>241</v>
      </c>
      <c r="AN11" s="248">
        <f t="shared" si="16"/>
        <v>1028</v>
      </c>
      <c r="AO11" s="248">
        <f t="shared" si="16"/>
        <v>1251</v>
      </c>
      <c r="AP11" s="248">
        <f t="shared" si="16"/>
        <v>335</v>
      </c>
      <c r="AQ11" s="248">
        <f t="shared" si="16"/>
        <v>587</v>
      </c>
      <c r="AR11" s="248">
        <f t="shared" si="16"/>
        <v>813</v>
      </c>
      <c r="AS11" s="248">
        <f t="shared" si="16"/>
        <v>1426</v>
      </c>
      <c r="AT11" s="232"/>
      <c r="AU11" s="246" t="s">
        <v>9</v>
      </c>
      <c r="AV11" s="228"/>
      <c r="AW11" s="244" t="s">
        <v>8</v>
      </c>
      <c r="AX11" s="231">
        <f t="shared" si="13"/>
        <v>20634</v>
      </c>
      <c r="AY11" s="248">
        <f>SUM(AY12:AY13)</f>
        <v>837</v>
      </c>
      <c r="AZ11" s="248">
        <f>SUM(AZ12:AZ13)</f>
        <v>619</v>
      </c>
      <c r="BA11" s="248">
        <f>SUM(BA12:BA13)</f>
        <v>2108</v>
      </c>
      <c r="BB11" s="248">
        <f>SUM(BB12:BB13)</f>
        <v>907</v>
      </c>
      <c r="BC11" s="248">
        <f>SUM(BC12:BC13)</f>
        <v>1600</v>
      </c>
      <c r="BD11" s="248">
        <v>3736</v>
      </c>
      <c r="BE11" s="248">
        <v>2090</v>
      </c>
      <c r="BF11" s="248">
        <v>2208</v>
      </c>
      <c r="BG11" s="248">
        <v>1324</v>
      </c>
      <c r="BH11" s="248">
        <v>1737</v>
      </c>
      <c r="BI11" s="248">
        <v>3468</v>
      </c>
      <c r="BJ11" s="232"/>
      <c r="BK11" s="246" t="s">
        <v>9</v>
      </c>
    </row>
    <row r="12" spans="1:65" ht="18.75" customHeight="1">
      <c r="A12" s="249" t="s">
        <v>77</v>
      </c>
      <c r="B12" s="244" t="s">
        <v>0</v>
      </c>
      <c r="C12" s="230">
        <f t="shared" si="0"/>
        <v>6577</v>
      </c>
      <c r="D12" s="245">
        <v>467</v>
      </c>
      <c r="E12" s="207">
        <v>1057</v>
      </c>
      <c r="F12" s="207">
        <v>934</v>
      </c>
      <c r="G12" s="207">
        <v>668</v>
      </c>
      <c r="H12" s="207">
        <v>1487</v>
      </c>
      <c r="I12" s="207">
        <v>274</v>
      </c>
      <c r="J12" s="207">
        <v>336</v>
      </c>
      <c r="K12" s="207">
        <v>599</v>
      </c>
      <c r="L12" s="207">
        <v>509</v>
      </c>
      <c r="M12" s="245">
        <v>246</v>
      </c>
      <c r="N12" s="251" t="s">
        <v>677</v>
      </c>
      <c r="O12" s="246" t="s">
        <v>3</v>
      </c>
      <c r="P12" s="249" t="s">
        <v>77</v>
      </c>
      <c r="Q12" s="244" t="s">
        <v>0</v>
      </c>
      <c r="R12" s="231">
        <f t="shared" si="9"/>
        <v>9547</v>
      </c>
      <c r="S12" s="207">
        <v>213</v>
      </c>
      <c r="T12" s="207">
        <v>372</v>
      </c>
      <c r="U12" s="207">
        <v>309</v>
      </c>
      <c r="V12" s="207">
        <v>877</v>
      </c>
      <c r="W12" s="207">
        <v>773</v>
      </c>
      <c r="X12" s="207">
        <v>452</v>
      </c>
      <c r="Y12" s="207">
        <v>1605</v>
      </c>
      <c r="Z12" s="207">
        <v>1657</v>
      </c>
      <c r="AA12" s="207">
        <v>415</v>
      </c>
      <c r="AB12" s="207">
        <v>1762</v>
      </c>
      <c r="AC12" s="207">
        <v>514</v>
      </c>
      <c r="AD12" s="207">
        <v>598</v>
      </c>
      <c r="AE12" s="252" t="s">
        <v>677</v>
      </c>
      <c r="AF12" s="246" t="s">
        <v>3</v>
      </c>
      <c r="AG12" s="249" t="s">
        <v>77</v>
      </c>
      <c r="AH12" s="244" t="s">
        <v>0</v>
      </c>
      <c r="AI12" s="240">
        <f t="shared" si="11"/>
        <v>3246</v>
      </c>
      <c r="AJ12" s="248">
        <v>90</v>
      </c>
      <c r="AK12" s="207">
        <v>65</v>
      </c>
      <c r="AL12" s="207">
        <v>122</v>
      </c>
      <c r="AM12" s="207">
        <v>130</v>
      </c>
      <c r="AN12" s="253">
        <v>542</v>
      </c>
      <c r="AO12" s="253">
        <v>669</v>
      </c>
      <c r="AP12" s="253">
        <v>175</v>
      </c>
      <c r="AQ12" s="253">
        <v>313</v>
      </c>
      <c r="AR12" s="248">
        <v>419</v>
      </c>
      <c r="AS12" s="254">
        <v>721</v>
      </c>
      <c r="AT12" s="251" t="s">
        <v>677</v>
      </c>
      <c r="AU12" s="246" t="s">
        <v>3</v>
      </c>
      <c r="AV12" s="249" t="s">
        <v>77</v>
      </c>
      <c r="AW12" s="244" t="s">
        <v>0</v>
      </c>
      <c r="AX12" s="231">
        <f t="shared" si="13"/>
        <v>10692</v>
      </c>
      <c r="AY12" s="207">
        <v>418</v>
      </c>
      <c r="AZ12" s="207">
        <v>318</v>
      </c>
      <c r="BA12" s="207">
        <v>1051</v>
      </c>
      <c r="BB12" s="207">
        <v>492</v>
      </c>
      <c r="BC12" s="207">
        <v>833</v>
      </c>
      <c r="BD12" s="207">
        <v>1949</v>
      </c>
      <c r="BE12" s="207">
        <v>1069</v>
      </c>
      <c r="BF12" s="207">
        <v>1167</v>
      </c>
      <c r="BG12" s="207">
        <v>698</v>
      </c>
      <c r="BH12" s="207">
        <v>889</v>
      </c>
      <c r="BI12" s="207">
        <v>1808</v>
      </c>
      <c r="BJ12" s="251" t="s">
        <v>677</v>
      </c>
      <c r="BK12" s="246" t="s">
        <v>3</v>
      </c>
    </row>
    <row r="13" spans="1:65" ht="18.75" customHeight="1">
      <c r="A13" s="242"/>
      <c r="B13" s="244" t="s">
        <v>1</v>
      </c>
      <c r="C13" s="230">
        <f t="shared" si="0"/>
        <v>6147</v>
      </c>
      <c r="D13" s="245">
        <v>451</v>
      </c>
      <c r="E13" s="207">
        <v>960</v>
      </c>
      <c r="F13" s="207">
        <v>884</v>
      </c>
      <c r="G13" s="207">
        <v>642</v>
      </c>
      <c r="H13" s="207">
        <v>1332</v>
      </c>
      <c r="I13" s="207">
        <v>268</v>
      </c>
      <c r="J13" s="207">
        <v>361</v>
      </c>
      <c r="K13" s="207">
        <v>560</v>
      </c>
      <c r="L13" s="207">
        <v>472</v>
      </c>
      <c r="M13" s="245">
        <v>217</v>
      </c>
      <c r="N13" s="243"/>
      <c r="O13" s="246" t="s">
        <v>4</v>
      </c>
      <c r="P13" s="242"/>
      <c r="Q13" s="244" t="s">
        <v>1</v>
      </c>
      <c r="R13" s="231">
        <f t="shared" si="9"/>
        <v>9139</v>
      </c>
      <c r="S13" s="207">
        <v>199</v>
      </c>
      <c r="T13" s="207">
        <v>356</v>
      </c>
      <c r="U13" s="207">
        <v>377</v>
      </c>
      <c r="V13" s="207">
        <v>844</v>
      </c>
      <c r="W13" s="207">
        <v>742</v>
      </c>
      <c r="X13" s="207">
        <v>415</v>
      </c>
      <c r="Y13" s="207">
        <v>1498</v>
      </c>
      <c r="Z13" s="207">
        <v>1624</v>
      </c>
      <c r="AA13" s="207">
        <v>373</v>
      </c>
      <c r="AB13" s="207">
        <v>1641</v>
      </c>
      <c r="AC13" s="207">
        <v>529</v>
      </c>
      <c r="AD13" s="207">
        <v>541</v>
      </c>
      <c r="AE13" s="255"/>
      <c r="AF13" s="246" t="s">
        <v>4</v>
      </c>
      <c r="AG13" s="242"/>
      <c r="AH13" s="244" t="s">
        <v>1</v>
      </c>
      <c r="AI13" s="240">
        <f t="shared" si="11"/>
        <v>2989</v>
      </c>
      <c r="AJ13" s="248">
        <v>76</v>
      </c>
      <c r="AK13" s="207">
        <v>81</v>
      </c>
      <c r="AL13" s="207">
        <v>120</v>
      </c>
      <c r="AM13" s="207">
        <v>111</v>
      </c>
      <c r="AN13" s="253">
        <v>486</v>
      </c>
      <c r="AO13" s="253">
        <v>582</v>
      </c>
      <c r="AP13" s="253">
        <v>160</v>
      </c>
      <c r="AQ13" s="253">
        <v>274</v>
      </c>
      <c r="AR13" s="248">
        <v>394</v>
      </c>
      <c r="AS13" s="254">
        <v>705</v>
      </c>
      <c r="AT13" s="243"/>
      <c r="AU13" s="246" t="s">
        <v>4</v>
      </c>
      <c r="AV13" s="242"/>
      <c r="AW13" s="244" t="s">
        <v>1</v>
      </c>
      <c r="AX13" s="231">
        <f t="shared" si="13"/>
        <v>9942</v>
      </c>
      <c r="AY13" s="207">
        <v>419</v>
      </c>
      <c r="AZ13" s="207">
        <v>301</v>
      </c>
      <c r="BA13" s="207">
        <v>1057</v>
      </c>
      <c r="BB13" s="207">
        <v>415</v>
      </c>
      <c r="BC13" s="207">
        <v>767</v>
      </c>
      <c r="BD13" s="207">
        <v>1787</v>
      </c>
      <c r="BE13" s="207">
        <v>1021</v>
      </c>
      <c r="BF13" s="207">
        <v>1041</v>
      </c>
      <c r="BG13" s="207">
        <v>626</v>
      </c>
      <c r="BH13" s="207">
        <v>848</v>
      </c>
      <c r="BI13" s="207">
        <v>1660</v>
      </c>
      <c r="BJ13" s="243"/>
      <c r="BK13" s="246" t="s">
        <v>4</v>
      </c>
    </row>
    <row r="14" spans="1:65" ht="18.75" customHeight="1">
      <c r="A14" s="228"/>
      <c r="B14" s="244" t="s">
        <v>8</v>
      </c>
      <c r="C14" s="230">
        <f t="shared" si="0"/>
        <v>14555</v>
      </c>
      <c r="D14" s="245">
        <f>SUM(D15:D16)</f>
        <v>860</v>
      </c>
      <c r="E14" s="245">
        <f>SUM(E15:E16)</f>
        <v>2019</v>
      </c>
      <c r="F14" s="245">
        <f t="shared" ref="F14:M14" si="17">SUM(AJ48:AJ49)</f>
        <v>1206</v>
      </c>
      <c r="G14" s="245">
        <f t="shared" si="17"/>
        <v>668</v>
      </c>
      <c r="H14" s="245">
        <f t="shared" si="17"/>
        <v>1054</v>
      </c>
      <c r="I14" s="245">
        <f t="shared" si="17"/>
        <v>966</v>
      </c>
      <c r="J14" s="245">
        <f t="shared" si="17"/>
        <v>2214</v>
      </c>
      <c r="K14" s="245">
        <f t="shared" si="17"/>
        <v>2338</v>
      </c>
      <c r="L14" s="245">
        <f t="shared" si="17"/>
        <v>1325</v>
      </c>
      <c r="M14" s="245">
        <f t="shared" si="17"/>
        <v>1905</v>
      </c>
      <c r="N14" s="232"/>
      <c r="O14" s="246" t="s">
        <v>9</v>
      </c>
      <c r="P14" s="228"/>
      <c r="Q14" s="244" t="s">
        <v>8</v>
      </c>
      <c r="R14" s="231">
        <f t="shared" si="9"/>
        <v>16548</v>
      </c>
      <c r="S14" s="207">
        <f t="shared" ref="S14:AD14" si="18">SUM(S15:S16)</f>
        <v>277</v>
      </c>
      <c r="T14" s="207">
        <f t="shared" si="18"/>
        <v>819</v>
      </c>
      <c r="U14" s="207">
        <f t="shared" si="18"/>
        <v>843</v>
      </c>
      <c r="V14" s="207">
        <f t="shared" si="18"/>
        <v>1804</v>
      </c>
      <c r="W14" s="207">
        <f t="shared" si="18"/>
        <v>1520</v>
      </c>
      <c r="X14" s="207">
        <f t="shared" si="18"/>
        <v>1010</v>
      </c>
      <c r="Y14" s="207">
        <f t="shared" si="18"/>
        <v>2497</v>
      </c>
      <c r="Z14" s="207">
        <f t="shared" si="18"/>
        <v>2070</v>
      </c>
      <c r="AA14" s="207">
        <f t="shared" si="18"/>
        <v>848</v>
      </c>
      <c r="AB14" s="207">
        <f t="shared" si="18"/>
        <v>2741</v>
      </c>
      <c r="AC14" s="207">
        <f t="shared" si="18"/>
        <v>1098</v>
      </c>
      <c r="AD14" s="207">
        <f t="shared" si="18"/>
        <v>1021</v>
      </c>
      <c r="AE14" s="256"/>
      <c r="AF14" s="246" t="s">
        <v>9</v>
      </c>
      <c r="AG14" s="228"/>
      <c r="AH14" s="244" t="s">
        <v>8</v>
      </c>
      <c r="AI14" s="240">
        <f t="shared" si="11"/>
        <v>6786</v>
      </c>
      <c r="AJ14" s="248">
        <f t="shared" ref="AJ14:AS14" si="19">SUM(AJ15:AJ16)</f>
        <v>207</v>
      </c>
      <c r="AK14" s="248">
        <f t="shared" si="19"/>
        <v>133</v>
      </c>
      <c r="AL14" s="248">
        <f t="shared" si="19"/>
        <v>220</v>
      </c>
      <c r="AM14" s="248">
        <f t="shared" si="19"/>
        <v>296</v>
      </c>
      <c r="AN14" s="248">
        <f t="shared" si="19"/>
        <v>1066</v>
      </c>
      <c r="AO14" s="248">
        <f t="shared" si="19"/>
        <v>1502</v>
      </c>
      <c r="AP14" s="248">
        <f t="shared" si="19"/>
        <v>386</v>
      </c>
      <c r="AQ14" s="248">
        <f t="shared" si="19"/>
        <v>675</v>
      </c>
      <c r="AR14" s="248">
        <f t="shared" si="19"/>
        <v>855</v>
      </c>
      <c r="AS14" s="248">
        <f t="shared" si="19"/>
        <v>1446</v>
      </c>
      <c r="AT14" s="232"/>
      <c r="AU14" s="246" t="s">
        <v>9</v>
      </c>
      <c r="AV14" s="228"/>
      <c r="AW14" s="244" t="s">
        <v>8</v>
      </c>
      <c r="AX14" s="231">
        <f t="shared" si="13"/>
        <v>20552</v>
      </c>
      <c r="AY14" s="248">
        <f>SUM(AY15:AY16)</f>
        <v>996</v>
      </c>
      <c r="AZ14" s="248">
        <f>SUM(AZ15:AZ16)</f>
        <v>790</v>
      </c>
      <c r="BA14" s="248">
        <f>SUM(BA15:BA16)</f>
        <v>2208</v>
      </c>
      <c r="BB14" s="248">
        <f>SUM(BB15:BB16)</f>
        <v>1134</v>
      </c>
      <c r="BC14" s="248">
        <f>SUM(BC15:BC16)</f>
        <v>1162</v>
      </c>
      <c r="BD14" s="248">
        <v>3713</v>
      </c>
      <c r="BE14" s="248">
        <v>1516</v>
      </c>
      <c r="BF14" s="248">
        <v>2460</v>
      </c>
      <c r="BG14" s="248">
        <v>1093</v>
      </c>
      <c r="BH14" s="248">
        <v>2135</v>
      </c>
      <c r="BI14" s="248">
        <v>3345</v>
      </c>
      <c r="BJ14" s="232"/>
      <c r="BK14" s="246" t="s">
        <v>9</v>
      </c>
    </row>
    <row r="15" spans="1:65" ht="18.75" customHeight="1">
      <c r="A15" s="249" t="s">
        <v>55</v>
      </c>
      <c r="B15" s="244" t="s">
        <v>0</v>
      </c>
      <c r="C15" s="230">
        <f t="shared" si="0"/>
        <v>7366</v>
      </c>
      <c r="D15" s="245">
        <v>444</v>
      </c>
      <c r="E15" s="207">
        <v>1019</v>
      </c>
      <c r="F15" s="207">
        <v>970</v>
      </c>
      <c r="G15" s="207">
        <v>803</v>
      </c>
      <c r="H15" s="207">
        <v>1820</v>
      </c>
      <c r="I15" s="207">
        <v>281</v>
      </c>
      <c r="J15" s="207">
        <v>481</v>
      </c>
      <c r="K15" s="207">
        <v>726</v>
      </c>
      <c r="L15" s="207">
        <v>521</v>
      </c>
      <c r="M15" s="245">
        <v>301</v>
      </c>
      <c r="N15" s="251" t="s">
        <v>122</v>
      </c>
      <c r="O15" s="246" t="s">
        <v>3</v>
      </c>
      <c r="P15" s="249" t="s">
        <v>55</v>
      </c>
      <c r="Q15" s="244" t="s">
        <v>0</v>
      </c>
      <c r="R15" s="231">
        <f t="shared" si="9"/>
        <v>8572</v>
      </c>
      <c r="S15" s="207">
        <v>154</v>
      </c>
      <c r="T15" s="207">
        <v>414</v>
      </c>
      <c r="U15" s="207">
        <v>468</v>
      </c>
      <c r="V15" s="207">
        <v>943</v>
      </c>
      <c r="W15" s="207">
        <v>791</v>
      </c>
      <c r="X15" s="207">
        <v>491</v>
      </c>
      <c r="Y15" s="207">
        <v>1286</v>
      </c>
      <c r="Z15" s="207">
        <v>1030</v>
      </c>
      <c r="AA15" s="207">
        <v>439</v>
      </c>
      <c r="AB15" s="257">
        <v>1470</v>
      </c>
      <c r="AC15" s="207">
        <v>564</v>
      </c>
      <c r="AD15" s="257">
        <v>522</v>
      </c>
      <c r="AE15" s="252" t="s">
        <v>122</v>
      </c>
      <c r="AF15" s="246" t="s">
        <v>3</v>
      </c>
      <c r="AG15" s="249" t="s">
        <v>55</v>
      </c>
      <c r="AH15" s="244" t="s">
        <v>0</v>
      </c>
      <c r="AI15" s="240">
        <f t="shared" si="11"/>
        <v>3455</v>
      </c>
      <c r="AJ15" s="248">
        <v>111</v>
      </c>
      <c r="AK15" s="207">
        <v>81</v>
      </c>
      <c r="AL15" s="207">
        <v>113</v>
      </c>
      <c r="AM15" s="207">
        <v>157</v>
      </c>
      <c r="AN15" s="253">
        <v>515</v>
      </c>
      <c r="AO15" s="253">
        <v>734</v>
      </c>
      <c r="AP15" s="253">
        <v>206</v>
      </c>
      <c r="AQ15" s="253">
        <v>350</v>
      </c>
      <c r="AR15" s="248">
        <v>458</v>
      </c>
      <c r="AS15" s="254">
        <v>730</v>
      </c>
      <c r="AT15" s="251" t="s">
        <v>122</v>
      </c>
      <c r="AU15" s="246" t="s">
        <v>3</v>
      </c>
      <c r="AV15" s="249" t="s">
        <v>55</v>
      </c>
      <c r="AW15" s="244" t="s">
        <v>0</v>
      </c>
      <c r="AX15" s="231">
        <f t="shared" si="13"/>
        <v>10509</v>
      </c>
      <c r="AY15" s="207">
        <v>494</v>
      </c>
      <c r="AZ15" s="207">
        <v>396</v>
      </c>
      <c r="BA15" s="207">
        <v>1118</v>
      </c>
      <c r="BB15" s="207">
        <v>590</v>
      </c>
      <c r="BC15" s="207">
        <v>616</v>
      </c>
      <c r="BD15" s="207">
        <v>1865</v>
      </c>
      <c r="BE15" s="207">
        <v>767</v>
      </c>
      <c r="BF15" s="207">
        <v>1280</v>
      </c>
      <c r="BG15" s="207">
        <v>567</v>
      </c>
      <c r="BH15" s="207">
        <v>1117</v>
      </c>
      <c r="BI15" s="207">
        <v>1699</v>
      </c>
      <c r="BJ15" s="251" t="s">
        <v>122</v>
      </c>
      <c r="BK15" s="246" t="s">
        <v>3</v>
      </c>
    </row>
    <row r="16" spans="1:65" ht="18.75" customHeight="1">
      <c r="A16" s="242"/>
      <c r="B16" s="244" t="s">
        <v>1</v>
      </c>
      <c r="C16" s="230">
        <f t="shared" si="0"/>
        <v>6875</v>
      </c>
      <c r="D16" s="245">
        <v>416</v>
      </c>
      <c r="E16" s="207">
        <v>1000</v>
      </c>
      <c r="F16" s="207">
        <v>877</v>
      </c>
      <c r="G16" s="207">
        <v>750</v>
      </c>
      <c r="H16" s="207">
        <v>1810</v>
      </c>
      <c r="I16" s="207">
        <v>282</v>
      </c>
      <c r="J16" s="207">
        <v>389</v>
      </c>
      <c r="K16" s="207">
        <v>620</v>
      </c>
      <c r="L16" s="207">
        <v>484</v>
      </c>
      <c r="M16" s="245">
        <v>247</v>
      </c>
      <c r="N16" s="243"/>
      <c r="O16" s="246" t="s">
        <v>4</v>
      </c>
      <c r="P16" s="242"/>
      <c r="Q16" s="244" t="s">
        <v>1</v>
      </c>
      <c r="R16" s="231">
        <f t="shared" si="9"/>
        <v>7976</v>
      </c>
      <c r="S16" s="207">
        <v>123</v>
      </c>
      <c r="T16" s="207">
        <v>405</v>
      </c>
      <c r="U16" s="207">
        <v>375</v>
      </c>
      <c r="V16" s="207">
        <v>861</v>
      </c>
      <c r="W16" s="207">
        <v>729</v>
      </c>
      <c r="X16" s="207">
        <v>519</v>
      </c>
      <c r="Y16" s="207">
        <v>1211</v>
      </c>
      <c r="Z16" s="207">
        <v>1040</v>
      </c>
      <c r="AA16" s="207">
        <v>409</v>
      </c>
      <c r="AB16" s="257">
        <v>1271</v>
      </c>
      <c r="AC16" s="207">
        <v>534</v>
      </c>
      <c r="AD16" s="257">
        <v>499</v>
      </c>
      <c r="AE16" s="255"/>
      <c r="AF16" s="246" t="s">
        <v>4</v>
      </c>
      <c r="AG16" s="242"/>
      <c r="AH16" s="244" t="s">
        <v>1</v>
      </c>
      <c r="AI16" s="240">
        <f t="shared" si="11"/>
        <v>3331</v>
      </c>
      <c r="AJ16" s="248">
        <v>96</v>
      </c>
      <c r="AK16" s="207">
        <v>52</v>
      </c>
      <c r="AL16" s="207">
        <v>107</v>
      </c>
      <c r="AM16" s="207">
        <v>139</v>
      </c>
      <c r="AN16" s="253">
        <v>551</v>
      </c>
      <c r="AO16" s="253">
        <v>768</v>
      </c>
      <c r="AP16" s="253">
        <v>180</v>
      </c>
      <c r="AQ16" s="253">
        <v>325</v>
      </c>
      <c r="AR16" s="248">
        <v>397</v>
      </c>
      <c r="AS16" s="254">
        <v>716</v>
      </c>
      <c r="AT16" s="243"/>
      <c r="AU16" s="246" t="s">
        <v>4</v>
      </c>
      <c r="AV16" s="242"/>
      <c r="AW16" s="244" t="s">
        <v>1</v>
      </c>
      <c r="AX16" s="231">
        <f t="shared" si="13"/>
        <v>10043</v>
      </c>
      <c r="AY16" s="207">
        <v>502</v>
      </c>
      <c r="AZ16" s="207">
        <v>394</v>
      </c>
      <c r="BA16" s="207">
        <v>1090</v>
      </c>
      <c r="BB16" s="207">
        <v>544</v>
      </c>
      <c r="BC16" s="207">
        <v>546</v>
      </c>
      <c r="BD16" s="207">
        <v>1848</v>
      </c>
      <c r="BE16" s="207">
        <v>749</v>
      </c>
      <c r="BF16" s="207">
        <v>1180</v>
      </c>
      <c r="BG16" s="207">
        <v>526</v>
      </c>
      <c r="BH16" s="207">
        <v>1018</v>
      </c>
      <c r="BI16" s="207">
        <v>1646</v>
      </c>
      <c r="BJ16" s="243"/>
      <c r="BK16" s="246" t="s">
        <v>4</v>
      </c>
    </row>
    <row r="17" spans="1:63" ht="18.75" customHeight="1">
      <c r="A17" s="228"/>
      <c r="B17" s="244" t="s">
        <v>8</v>
      </c>
      <c r="C17" s="230">
        <f t="shared" si="0"/>
        <v>9043</v>
      </c>
      <c r="D17" s="245">
        <f>SUM(D18:D19)</f>
        <v>1246</v>
      </c>
      <c r="E17" s="245">
        <f>SUM(E18:E19)</f>
        <v>2837</v>
      </c>
      <c r="F17" s="245">
        <f t="shared" ref="F17:M17" si="20">SUM(AJ57:AJ58)</f>
        <v>648</v>
      </c>
      <c r="G17" s="245">
        <f t="shared" si="20"/>
        <v>296</v>
      </c>
      <c r="H17" s="245">
        <f t="shared" si="20"/>
        <v>412</v>
      </c>
      <c r="I17" s="245">
        <f t="shared" si="20"/>
        <v>511</v>
      </c>
      <c r="J17" s="245">
        <f t="shared" si="20"/>
        <v>908</v>
      </c>
      <c r="K17" s="245">
        <f t="shared" si="20"/>
        <v>640</v>
      </c>
      <c r="L17" s="245">
        <f t="shared" si="20"/>
        <v>685</v>
      </c>
      <c r="M17" s="245">
        <f t="shared" si="20"/>
        <v>860</v>
      </c>
      <c r="N17" s="232"/>
      <c r="O17" s="246" t="s">
        <v>9</v>
      </c>
      <c r="P17" s="228"/>
      <c r="Q17" s="244" t="s">
        <v>8</v>
      </c>
      <c r="R17" s="231">
        <f t="shared" si="9"/>
        <v>19957</v>
      </c>
      <c r="S17" s="207">
        <f t="shared" ref="S17:AD17" si="21">SUM(S18:S19)</f>
        <v>422</v>
      </c>
      <c r="T17" s="207">
        <f t="shared" si="21"/>
        <v>1111</v>
      </c>
      <c r="U17" s="207">
        <f t="shared" si="21"/>
        <v>1069</v>
      </c>
      <c r="V17" s="207">
        <f t="shared" si="21"/>
        <v>2305</v>
      </c>
      <c r="W17" s="207">
        <f t="shared" si="21"/>
        <v>2189</v>
      </c>
      <c r="X17" s="207">
        <f t="shared" si="21"/>
        <v>1398</v>
      </c>
      <c r="Y17" s="207">
        <f t="shared" si="21"/>
        <v>2706</v>
      </c>
      <c r="Z17" s="207">
        <f t="shared" si="21"/>
        <v>1934</v>
      </c>
      <c r="AA17" s="207">
        <f t="shared" si="21"/>
        <v>1201</v>
      </c>
      <c r="AB17" s="207">
        <f t="shared" si="21"/>
        <v>3104</v>
      </c>
      <c r="AC17" s="207">
        <f t="shared" si="21"/>
        <v>1512</v>
      </c>
      <c r="AD17" s="207">
        <f t="shared" si="21"/>
        <v>1006</v>
      </c>
      <c r="AE17" s="256"/>
      <c r="AF17" s="246" t="s">
        <v>9</v>
      </c>
      <c r="AG17" s="228"/>
      <c r="AH17" s="244" t="s">
        <v>8</v>
      </c>
      <c r="AI17" s="240">
        <f t="shared" si="11"/>
        <v>9204</v>
      </c>
      <c r="AJ17" s="248">
        <f t="shared" ref="AJ17:AS17" si="22">SUM(AJ18:AJ19)</f>
        <v>357</v>
      </c>
      <c r="AK17" s="248">
        <f t="shared" si="22"/>
        <v>235</v>
      </c>
      <c r="AL17" s="248">
        <f t="shared" si="22"/>
        <v>354</v>
      </c>
      <c r="AM17" s="248">
        <f t="shared" si="22"/>
        <v>387</v>
      </c>
      <c r="AN17" s="248">
        <f t="shared" si="22"/>
        <v>1437</v>
      </c>
      <c r="AO17" s="248">
        <f t="shared" si="22"/>
        <v>1924</v>
      </c>
      <c r="AP17" s="248">
        <f t="shared" si="22"/>
        <v>567</v>
      </c>
      <c r="AQ17" s="248">
        <f t="shared" si="22"/>
        <v>1111</v>
      </c>
      <c r="AR17" s="248">
        <f t="shared" si="22"/>
        <v>1210</v>
      </c>
      <c r="AS17" s="248">
        <f t="shared" si="22"/>
        <v>1622</v>
      </c>
      <c r="AT17" s="232"/>
      <c r="AU17" s="246" t="s">
        <v>9</v>
      </c>
      <c r="AV17" s="228"/>
      <c r="AW17" s="244" t="s">
        <v>8</v>
      </c>
      <c r="AX17" s="231">
        <f t="shared" si="13"/>
        <v>23114</v>
      </c>
      <c r="AY17" s="248">
        <f>SUM(AY18:AY19)</f>
        <v>1309</v>
      </c>
      <c r="AZ17" s="248">
        <f>SUM(AZ18:AZ19)</f>
        <v>1062</v>
      </c>
      <c r="BA17" s="248">
        <f>SUM(BA18:BA19)</f>
        <v>2635</v>
      </c>
      <c r="BB17" s="248">
        <f>SUM(BB18:BB19)</f>
        <v>1596</v>
      </c>
      <c r="BC17" s="248">
        <f>SUM(BC18:BC19)</f>
        <v>1343</v>
      </c>
      <c r="BD17" s="248">
        <v>3451</v>
      </c>
      <c r="BE17" s="248">
        <v>1436</v>
      </c>
      <c r="BF17" s="248">
        <v>2689</v>
      </c>
      <c r="BG17" s="248">
        <v>1372</v>
      </c>
      <c r="BH17" s="248">
        <v>2556</v>
      </c>
      <c r="BI17" s="248">
        <v>3665</v>
      </c>
      <c r="BJ17" s="232"/>
      <c r="BK17" s="246" t="s">
        <v>9</v>
      </c>
    </row>
    <row r="18" spans="1:63" ht="18.75" customHeight="1">
      <c r="A18" s="249" t="s">
        <v>80</v>
      </c>
      <c r="B18" s="244" t="s">
        <v>0</v>
      </c>
      <c r="C18" s="230">
        <f t="shared" si="0"/>
        <v>9539</v>
      </c>
      <c r="D18" s="245">
        <v>693</v>
      </c>
      <c r="E18" s="207">
        <v>1556</v>
      </c>
      <c r="F18" s="207">
        <v>1123</v>
      </c>
      <c r="G18" s="207">
        <v>1096</v>
      </c>
      <c r="H18" s="207">
        <v>1992</v>
      </c>
      <c r="I18" s="207">
        <v>470</v>
      </c>
      <c r="J18" s="207">
        <v>568</v>
      </c>
      <c r="K18" s="207">
        <v>965</v>
      </c>
      <c r="L18" s="207">
        <v>666</v>
      </c>
      <c r="M18" s="245">
        <v>410</v>
      </c>
      <c r="N18" s="251" t="s">
        <v>123</v>
      </c>
      <c r="O18" s="246" t="s">
        <v>3</v>
      </c>
      <c r="P18" s="249" t="s">
        <v>80</v>
      </c>
      <c r="Q18" s="244" t="s">
        <v>0</v>
      </c>
      <c r="R18" s="231">
        <f t="shared" si="9"/>
        <v>10428</v>
      </c>
      <c r="S18" s="207">
        <v>210</v>
      </c>
      <c r="T18" s="207">
        <v>597</v>
      </c>
      <c r="U18" s="207">
        <v>558</v>
      </c>
      <c r="V18" s="207">
        <v>1192</v>
      </c>
      <c r="W18" s="207">
        <v>1138</v>
      </c>
      <c r="X18" s="207">
        <v>700</v>
      </c>
      <c r="Y18" s="207">
        <v>1476</v>
      </c>
      <c r="Z18" s="207">
        <v>980</v>
      </c>
      <c r="AA18" s="207">
        <v>657</v>
      </c>
      <c r="AB18" s="257">
        <v>1628</v>
      </c>
      <c r="AC18" s="207">
        <v>781</v>
      </c>
      <c r="AD18" s="257">
        <v>511</v>
      </c>
      <c r="AE18" s="252" t="s">
        <v>123</v>
      </c>
      <c r="AF18" s="246" t="s">
        <v>3</v>
      </c>
      <c r="AG18" s="249" t="s">
        <v>80</v>
      </c>
      <c r="AH18" s="244" t="s">
        <v>0</v>
      </c>
      <c r="AI18" s="240">
        <f t="shared" si="11"/>
        <v>4726</v>
      </c>
      <c r="AJ18" s="248">
        <v>181</v>
      </c>
      <c r="AK18" s="207">
        <v>123</v>
      </c>
      <c r="AL18" s="207">
        <v>179</v>
      </c>
      <c r="AM18" s="207">
        <v>185</v>
      </c>
      <c r="AN18" s="253">
        <v>714</v>
      </c>
      <c r="AO18" s="253">
        <v>953</v>
      </c>
      <c r="AP18" s="253">
        <v>302</v>
      </c>
      <c r="AQ18" s="253">
        <v>590</v>
      </c>
      <c r="AR18" s="248">
        <v>648</v>
      </c>
      <c r="AS18" s="254">
        <v>851</v>
      </c>
      <c r="AT18" s="251" t="s">
        <v>123</v>
      </c>
      <c r="AU18" s="246" t="s">
        <v>3</v>
      </c>
      <c r="AV18" s="249" t="s">
        <v>80</v>
      </c>
      <c r="AW18" s="244" t="s">
        <v>0</v>
      </c>
      <c r="AX18" s="231">
        <f t="shared" si="13"/>
        <v>11992</v>
      </c>
      <c r="AY18" s="207">
        <v>694</v>
      </c>
      <c r="AZ18" s="207">
        <v>555</v>
      </c>
      <c r="BA18" s="207">
        <v>1366</v>
      </c>
      <c r="BB18" s="207">
        <v>816</v>
      </c>
      <c r="BC18" s="207">
        <v>774</v>
      </c>
      <c r="BD18" s="207">
        <v>1693</v>
      </c>
      <c r="BE18" s="207">
        <v>725</v>
      </c>
      <c r="BF18" s="207">
        <v>1395</v>
      </c>
      <c r="BG18" s="207">
        <v>728</v>
      </c>
      <c r="BH18" s="207">
        <v>1356</v>
      </c>
      <c r="BI18" s="207">
        <v>1890</v>
      </c>
      <c r="BJ18" s="251" t="s">
        <v>123</v>
      </c>
      <c r="BK18" s="246" t="s">
        <v>3</v>
      </c>
    </row>
    <row r="19" spans="1:63" ht="18.75" customHeight="1">
      <c r="A19" s="242"/>
      <c r="B19" s="244" t="s">
        <v>1</v>
      </c>
      <c r="C19" s="230">
        <f t="shared" si="0"/>
        <v>8591</v>
      </c>
      <c r="D19" s="245">
        <v>553</v>
      </c>
      <c r="E19" s="207">
        <v>1281</v>
      </c>
      <c r="F19" s="207">
        <v>952</v>
      </c>
      <c r="G19" s="207">
        <v>997</v>
      </c>
      <c r="H19" s="207">
        <v>1912</v>
      </c>
      <c r="I19" s="207">
        <v>405</v>
      </c>
      <c r="J19" s="207">
        <v>555</v>
      </c>
      <c r="K19" s="207">
        <v>895</v>
      </c>
      <c r="L19" s="207">
        <v>605</v>
      </c>
      <c r="M19" s="245">
        <v>436</v>
      </c>
      <c r="N19" s="243"/>
      <c r="O19" s="246" t="s">
        <v>4</v>
      </c>
      <c r="P19" s="242"/>
      <c r="Q19" s="244" t="s">
        <v>1</v>
      </c>
      <c r="R19" s="231">
        <f t="shared" si="9"/>
        <v>9529</v>
      </c>
      <c r="S19" s="207">
        <v>212</v>
      </c>
      <c r="T19" s="207">
        <v>514</v>
      </c>
      <c r="U19" s="207">
        <v>511</v>
      </c>
      <c r="V19" s="207">
        <v>1113</v>
      </c>
      <c r="W19" s="207">
        <v>1051</v>
      </c>
      <c r="X19" s="207">
        <v>698</v>
      </c>
      <c r="Y19" s="207">
        <v>1230</v>
      </c>
      <c r="Z19" s="207">
        <v>954</v>
      </c>
      <c r="AA19" s="207">
        <v>544</v>
      </c>
      <c r="AB19" s="257">
        <v>1476</v>
      </c>
      <c r="AC19" s="207">
        <v>731</v>
      </c>
      <c r="AD19" s="257">
        <v>495</v>
      </c>
      <c r="AE19" s="255"/>
      <c r="AF19" s="246" t="s">
        <v>4</v>
      </c>
      <c r="AG19" s="242"/>
      <c r="AH19" s="244" t="s">
        <v>1</v>
      </c>
      <c r="AI19" s="240">
        <f t="shared" si="11"/>
        <v>4478</v>
      </c>
      <c r="AJ19" s="248">
        <v>176</v>
      </c>
      <c r="AK19" s="207">
        <v>112</v>
      </c>
      <c r="AL19" s="207">
        <v>175</v>
      </c>
      <c r="AM19" s="207">
        <v>202</v>
      </c>
      <c r="AN19" s="253">
        <v>723</v>
      </c>
      <c r="AO19" s="253">
        <v>971</v>
      </c>
      <c r="AP19" s="253">
        <v>265</v>
      </c>
      <c r="AQ19" s="253">
        <v>521</v>
      </c>
      <c r="AR19" s="248">
        <v>562</v>
      </c>
      <c r="AS19" s="254">
        <v>771</v>
      </c>
      <c r="AT19" s="243"/>
      <c r="AU19" s="246" t="s">
        <v>4</v>
      </c>
      <c r="AV19" s="242"/>
      <c r="AW19" s="244" t="s">
        <v>1</v>
      </c>
      <c r="AX19" s="231">
        <f t="shared" si="13"/>
        <v>11122</v>
      </c>
      <c r="AY19" s="207">
        <v>615</v>
      </c>
      <c r="AZ19" s="207">
        <v>507</v>
      </c>
      <c r="BA19" s="207">
        <v>1269</v>
      </c>
      <c r="BB19" s="207">
        <v>780</v>
      </c>
      <c r="BC19" s="207">
        <v>569</v>
      </c>
      <c r="BD19" s="207">
        <v>1758</v>
      </c>
      <c r="BE19" s="207">
        <v>711</v>
      </c>
      <c r="BF19" s="207">
        <v>1294</v>
      </c>
      <c r="BG19" s="207">
        <v>644</v>
      </c>
      <c r="BH19" s="207">
        <v>1200</v>
      </c>
      <c r="BI19" s="207">
        <v>1775</v>
      </c>
      <c r="BJ19" s="243"/>
      <c r="BK19" s="246" t="s">
        <v>4</v>
      </c>
    </row>
    <row r="20" spans="1:63" ht="18.75" customHeight="1">
      <c r="A20" s="228"/>
      <c r="B20" s="244" t="s">
        <v>8</v>
      </c>
      <c r="C20" s="230">
        <f t="shared" si="0"/>
        <v>8918</v>
      </c>
      <c r="D20" s="245">
        <f>SUM(D21:D22)</f>
        <v>1757</v>
      </c>
      <c r="E20" s="245">
        <f>SUM(E21:E22)</f>
        <v>5579</v>
      </c>
      <c r="F20" s="245">
        <f t="shared" ref="F20:M20" si="23">SUM(AJ66:AJ67)</f>
        <v>210</v>
      </c>
      <c r="G20" s="245">
        <f t="shared" si="23"/>
        <v>97</v>
      </c>
      <c r="H20" s="245">
        <f t="shared" si="23"/>
        <v>148</v>
      </c>
      <c r="I20" s="245">
        <f t="shared" si="23"/>
        <v>146</v>
      </c>
      <c r="J20" s="245">
        <f t="shared" si="23"/>
        <v>293</v>
      </c>
      <c r="K20" s="245">
        <f t="shared" si="23"/>
        <v>223</v>
      </c>
      <c r="L20" s="245">
        <f t="shared" si="23"/>
        <v>204</v>
      </c>
      <c r="M20" s="245">
        <f t="shared" si="23"/>
        <v>261</v>
      </c>
      <c r="N20" s="232"/>
      <c r="O20" s="246" t="s">
        <v>9</v>
      </c>
      <c r="P20" s="228"/>
      <c r="Q20" s="244" t="s">
        <v>8</v>
      </c>
      <c r="R20" s="231">
        <f t="shared" si="9"/>
        <v>26673</v>
      </c>
      <c r="S20" s="207">
        <f t="shared" ref="S20:AD20" si="24">SUM(S21:S22)</f>
        <v>791</v>
      </c>
      <c r="T20" s="207">
        <f t="shared" si="24"/>
        <v>1693</v>
      </c>
      <c r="U20" s="207">
        <f t="shared" si="24"/>
        <v>1411</v>
      </c>
      <c r="V20" s="207">
        <f t="shared" si="24"/>
        <v>3331</v>
      </c>
      <c r="W20" s="207">
        <f t="shared" si="24"/>
        <v>3016</v>
      </c>
      <c r="X20" s="207">
        <f t="shared" si="24"/>
        <v>2010</v>
      </c>
      <c r="Y20" s="207">
        <f t="shared" si="24"/>
        <v>3183</v>
      </c>
      <c r="Z20" s="207">
        <f t="shared" si="24"/>
        <v>2350</v>
      </c>
      <c r="AA20" s="207">
        <f t="shared" si="24"/>
        <v>1961</v>
      </c>
      <c r="AB20" s="207">
        <f t="shared" si="24"/>
        <v>3515</v>
      </c>
      <c r="AC20" s="207">
        <f t="shared" si="24"/>
        <v>2323</v>
      </c>
      <c r="AD20" s="207">
        <f t="shared" si="24"/>
        <v>1089</v>
      </c>
      <c r="AE20" s="256"/>
      <c r="AF20" s="246" t="s">
        <v>9</v>
      </c>
      <c r="AG20" s="228"/>
      <c r="AH20" s="244" t="s">
        <v>8</v>
      </c>
      <c r="AI20" s="240">
        <f t="shared" si="11"/>
        <v>13107</v>
      </c>
      <c r="AJ20" s="248">
        <f t="shared" ref="AJ20:AS20" si="25">SUM(AJ21:AJ22)</f>
        <v>645</v>
      </c>
      <c r="AK20" s="248">
        <f t="shared" si="25"/>
        <v>374</v>
      </c>
      <c r="AL20" s="248">
        <f t="shared" si="25"/>
        <v>873</v>
      </c>
      <c r="AM20" s="248">
        <f t="shared" si="25"/>
        <v>585</v>
      </c>
      <c r="AN20" s="248">
        <f t="shared" si="25"/>
        <v>1798</v>
      </c>
      <c r="AO20" s="248">
        <f t="shared" si="25"/>
        <v>2242</v>
      </c>
      <c r="AP20" s="248">
        <f t="shared" si="25"/>
        <v>756</v>
      </c>
      <c r="AQ20" s="248">
        <f t="shared" si="25"/>
        <v>1494</v>
      </c>
      <c r="AR20" s="248">
        <f t="shared" si="25"/>
        <v>1667</v>
      </c>
      <c r="AS20" s="248">
        <f t="shared" si="25"/>
        <v>2673</v>
      </c>
      <c r="AT20" s="232"/>
      <c r="AU20" s="246" t="s">
        <v>9</v>
      </c>
      <c r="AV20" s="228"/>
      <c r="AW20" s="244" t="s">
        <v>8</v>
      </c>
      <c r="AX20" s="231">
        <f t="shared" si="13"/>
        <v>26380</v>
      </c>
      <c r="AY20" s="248">
        <f>SUM(AY21:AY22)</f>
        <v>1605</v>
      </c>
      <c r="AZ20" s="248">
        <f>SUM(AZ21:AZ22)</f>
        <v>1197</v>
      </c>
      <c r="BA20" s="248">
        <f>SUM(BA21:BA22)</f>
        <v>3103</v>
      </c>
      <c r="BB20" s="248">
        <f>SUM(BB21:BB22)</f>
        <v>1892</v>
      </c>
      <c r="BC20" s="248">
        <f>SUM(BC21:BC22)</f>
        <v>2316</v>
      </c>
      <c r="BD20" s="248">
        <v>3383</v>
      </c>
      <c r="BE20" s="248">
        <v>1492</v>
      </c>
      <c r="BF20" s="248">
        <v>2539</v>
      </c>
      <c r="BG20" s="248">
        <v>1769</v>
      </c>
      <c r="BH20" s="248">
        <v>3182</v>
      </c>
      <c r="BI20" s="248">
        <v>3902</v>
      </c>
      <c r="BJ20" s="232"/>
      <c r="BK20" s="246" t="s">
        <v>9</v>
      </c>
    </row>
    <row r="21" spans="1:63" ht="18.75" customHeight="1">
      <c r="A21" s="249" t="s">
        <v>56</v>
      </c>
      <c r="B21" s="244" t="s">
        <v>0</v>
      </c>
      <c r="C21" s="230">
        <f t="shared" si="0"/>
        <v>12911</v>
      </c>
      <c r="D21" s="207">
        <v>989</v>
      </c>
      <c r="E21" s="207">
        <v>3299</v>
      </c>
      <c r="F21" s="207">
        <v>1244</v>
      </c>
      <c r="G21" s="207">
        <v>1219</v>
      </c>
      <c r="H21" s="207">
        <v>1869</v>
      </c>
      <c r="I21" s="207">
        <v>621</v>
      </c>
      <c r="J21" s="207">
        <v>768</v>
      </c>
      <c r="K21" s="207">
        <v>1213</v>
      </c>
      <c r="L21" s="207">
        <v>895</v>
      </c>
      <c r="M21" s="245">
        <v>794</v>
      </c>
      <c r="N21" s="251" t="s">
        <v>124</v>
      </c>
      <c r="O21" s="246" t="s">
        <v>3</v>
      </c>
      <c r="P21" s="249" t="s">
        <v>56</v>
      </c>
      <c r="Q21" s="244" t="s">
        <v>0</v>
      </c>
      <c r="R21" s="231">
        <f t="shared" si="9"/>
        <v>13733</v>
      </c>
      <c r="S21" s="207">
        <v>407</v>
      </c>
      <c r="T21" s="207">
        <v>840</v>
      </c>
      <c r="U21" s="207">
        <v>731</v>
      </c>
      <c r="V21" s="207">
        <v>1795</v>
      </c>
      <c r="W21" s="207">
        <v>1530</v>
      </c>
      <c r="X21" s="207">
        <v>1048</v>
      </c>
      <c r="Y21" s="207">
        <v>1647</v>
      </c>
      <c r="Z21" s="207">
        <v>1206</v>
      </c>
      <c r="AA21" s="207">
        <v>972</v>
      </c>
      <c r="AB21" s="257">
        <v>1819</v>
      </c>
      <c r="AC21" s="207">
        <v>1153</v>
      </c>
      <c r="AD21" s="257">
        <v>585</v>
      </c>
      <c r="AE21" s="252" t="s">
        <v>124</v>
      </c>
      <c r="AF21" s="246" t="s">
        <v>3</v>
      </c>
      <c r="AG21" s="249" t="s">
        <v>56</v>
      </c>
      <c r="AH21" s="244" t="s">
        <v>0</v>
      </c>
      <c r="AI21" s="240">
        <f t="shared" si="11"/>
        <v>6633</v>
      </c>
      <c r="AJ21" s="248">
        <v>324</v>
      </c>
      <c r="AK21" s="207">
        <v>213</v>
      </c>
      <c r="AL21" s="207">
        <v>438</v>
      </c>
      <c r="AM21" s="207">
        <v>285</v>
      </c>
      <c r="AN21" s="253">
        <v>866</v>
      </c>
      <c r="AO21" s="253">
        <v>1152</v>
      </c>
      <c r="AP21" s="253">
        <v>398</v>
      </c>
      <c r="AQ21" s="253">
        <v>757</v>
      </c>
      <c r="AR21" s="248">
        <v>904</v>
      </c>
      <c r="AS21" s="254">
        <v>1296</v>
      </c>
      <c r="AT21" s="251" t="s">
        <v>124</v>
      </c>
      <c r="AU21" s="246" t="s">
        <v>3</v>
      </c>
      <c r="AV21" s="249" t="s">
        <v>56</v>
      </c>
      <c r="AW21" s="244" t="s">
        <v>0</v>
      </c>
      <c r="AX21" s="231">
        <f t="shared" si="13"/>
        <v>13482</v>
      </c>
      <c r="AY21" s="207">
        <v>875</v>
      </c>
      <c r="AZ21" s="207">
        <v>587</v>
      </c>
      <c r="BA21" s="207">
        <v>1642</v>
      </c>
      <c r="BB21" s="207">
        <v>1009</v>
      </c>
      <c r="BC21" s="207">
        <v>1174</v>
      </c>
      <c r="BD21" s="207">
        <v>1592</v>
      </c>
      <c r="BE21" s="207">
        <v>745</v>
      </c>
      <c r="BF21" s="207">
        <v>1343</v>
      </c>
      <c r="BG21" s="207">
        <v>862</v>
      </c>
      <c r="BH21" s="207">
        <v>1634</v>
      </c>
      <c r="BI21" s="207">
        <v>2019</v>
      </c>
      <c r="BJ21" s="251" t="s">
        <v>124</v>
      </c>
      <c r="BK21" s="246" t="s">
        <v>3</v>
      </c>
    </row>
    <row r="22" spans="1:63" ht="18.75" customHeight="1">
      <c r="A22" s="242"/>
      <c r="B22" s="244" t="s">
        <v>1</v>
      </c>
      <c r="C22" s="230">
        <f t="shared" si="0"/>
        <v>10920</v>
      </c>
      <c r="D22" s="207">
        <v>768</v>
      </c>
      <c r="E22" s="207">
        <v>2280</v>
      </c>
      <c r="F22" s="207">
        <v>1102</v>
      </c>
      <c r="G22" s="207">
        <v>1075</v>
      </c>
      <c r="H22" s="207">
        <v>1735</v>
      </c>
      <c r="I22" s="207">
        <v>625</v>
      </c>
      <c r="J22" s="207">
        <v>723</v>
      </c>
      <c r="K22" s="207">
        <v>1145</v>
      </c>
      <c r="L22" s="207">
        <v>838</v>
      </c>
      <c r="M22" s="245">
        <v>629</v>
      </c>
      <c r="N22" s="243"/>
      <c r="O22" s="246" t="s">
        <v>4</v>
      </c>
      <c r="P22" s="242"/>
      <c r="Q22" s="244" t="s">
        <v>1</v>
      </c>
      <c r="R22" s="231">
        <f t="shared" si="9"/>
        <v>12940</v>
      </c>
      <c r="S22" s="207">
        <v>384</v>
      </c>
      <c r="T22" s="207">
        <v>853</v>
      </c>
      <c r="U22" s="207">
        <v>680</v>
      </c>
      <c r="V22" s="207">
        <v>1536</v>
      </c>
      <c r="W22" s="207">
        <v>1486</v>
      </c>
      <c r="X22" s="207">
        <v>962</v>
      </c>
      <c r="Y22" s="207">
        <v>1536</v>
      </c>
      <c r="Z22" s="207">
        <v>1144</v>
      </c>
      <c r="AA22" s="207">
        <v>989</v>
      </c>
      <c r="AB22" s="257">
        <v>1696</v>
      </c>
      <c r="AC22" s="207">
        <v>1170</v>
      </c>
      <c r="AD22" s="257">
        <v>504</v>
      </c>
      <c r="AE22" s="255"/>
      <c r="AF22" s="246" t="s">
        <v>4</v>
      </c>
      <c r="AG22" s="242"/>
      <c r="AH22" s="244" t="s">
        <v>1</v>
      </c>
      <c r="AI22" s="240">
        <f t="shared" si="11"/>
        <v>6474</v>
      </c>
      <c r="AJ22" s="248">
        <v>321</v>
      </c>
      <c r="AK22" s="207">
        <v>161</v>
      </c>
      <c r="AL22" s="207">
        <v>435</v>
      </c>
      <c r="AM22" s="207">
        <v>300</v>
      </c>
      <c r="AN22" s="253">
        <v>932</v>
      </c>
      <c r="AO22" s="253">
        <v>1090</v>
      </c>
      <c r="AP22" s="253">
        <v>358</v>
      </c>
      <c r="AQ22" s="253">
        <v>737</v>
      </c>
      <c r="AR22" s="248">
        <v>763</v>
      </c>
      <c r="AS22" s="254">
        <v>1377</v>
      </c>
      <c r="AT22" s="243"/>
      <c r="AU22" s="246" t="s">
        <v>4</v>
      </c>
      <c r="AV22" s="242"/>
      <c r="AW22" s="244" t="s">
        <v>1</v>
      </c>
      <c r="AX22" s="231">
        <f t="shared" si="13"/>
        <v>12898</v>
      </c>
      <c r="AY22" s="207">
        <v>730</v>
      </c>
      <c r="AZ22" s="207">
        <v>610</v>
      </c>
      <c r="BA22" s="207">
        <v>1461</v>
      </c>
      <c r="BB22" s="207">
        <v>883</v>
      </c>
      <c r="BC22" s="207">
        <v>1142</v>
      </c>
      <c r="BD22" s="207">
        <v>1791</v>
      </c>
      <c r="BE22" s="207">
        <v>747</v>
      </c>
      <c r="BF22" s="207">
        <v>1196</v>
      </c>
      <c r="BG22" s="207">
        <v>907</v>
      </c>
      <c r="BH22" s="207">
        <v>1548</v>
      </c>
      <c r="BI22" s="207">
        <v>1883</v>
      </c>
      <c r="BJ22" s="243"/>
      <c r="BK22" s="246" t="s">
        <v>4</v>
      </c>
    </row>
    <row r="23" spans="1:63" ht="18.75" customHeight="1">
      <c r="A23" s="228"/>
      <c r="B23" s="244" t="s">
        <v>8</v>
      </c>
      <c r="C23" s="230">
        <f t="shared" si="0"/>
        <v>21535</v>
      </c>
      <c r="D23" s="245">
        <f t="shared" ref="D23:M23" si="26">SUM(D24:D25)</f>
        <v>1842</v>
      </c>
      <c r="E23" s="245">
        <f t="shared" si="26"/>
        <v>4515</v>
      </c>
      <c r="F23" s="245">
        <f t="shared" si="26"/>
        <v>2080</v>
      </c>
      <c r="G23" s="245">
        <f t="shared" si="26"/>
        <v>2195</v>
      </c>
      <c r="H23" s="245">
        <f t="shared" si="26"/>
        <v>2681</v>
      </c>
      <c r="I23" s="245">
        <f t="shared" si="26"/>
        <v>1575</v>
      </c>
      <c r="J23" s="245">
        <f t="shared" si="26"/>
        <v>1550</v>
      </c>
      <c r="K23" s="245">
        <f t="shared" si="26"/>
        <v>2217</v>
      </c>
      <c r="L23" s="245">
        <f t="shared" si="26"/>
        <v>1476</v>
      </c>
      <c r="M23" s="245">
        <f t="shared" si="26"/>
        <v>1404</v>
      </c>
      <c r="N23" s="232"/>
      <c r="O23" s="246" t="s">
        <v>9</v>
      </c>
      <c r="P23" s="228"/>
      <c r="Q23" s="244" t="s">
        <v>8</v>
      </c>
      <c r="R23" s="231">
        <f t="shared" si="9"/>
        <v>29824</v>
      </c>
      <c r="S23" s="207">
        <f t="shared" ref="S23:AD23" si="27">SUM(S24:S25)</f>
        <v>829</v>
      </c>
      <c r="T23" s="207">
        <f t="shared" si="27"/>
        <v>2196</v>
      </c>
      <c r="U23" s="207">
        <f t="shared" si="27"/>
        <v>1568</v>
      </c>
      <c r="V23" s="207">
        <f t="shared" si="27"/>
        <v>3384</v>
      </c>
      <c r="W23" s="207">
        <f t="shared" si="27"/>
        <v>3124</v>
      </c>
      <c r="X23" s="207">
        <f t="shared" si="27"/>
        <v>2192</v>
      </c>
      <c r="Y23" s="207">
        <f t="shared" si="27"/>
        <v>2963</v>
      </c>
      <c r="Z23" s="207">
        <f t="shared" si="27"/>
        <v>2668</v>
      </c>
      <c r="AA23" s="207">
        <f t="shared" si="27"/>
        <v>2782</v>
      </c>
      <c r="AB23" s="207">
        <f t="shared" si="27"/>
        <v>3748</v>
      </c>
      <c r="AC23" s="207">
        <f t="shared" si="27"/>
        <v>3377</v>
      </c>
      <c r="AD23" s="207">
        <f t="shared" si="27"/>
        <v>993</v>
      </c>
      <c r="AE23" s="256"/>
      <c r="AF23" s="246" t="s">
        <v>9</v>
      </c>
      <c r="AG23" s="228"/>
      <c r="AH23" s="244" t="s">
        <v>8</v>
      </c>
      <c r="AI23" s="240">
        <f t="shared" si="11"/>
        <v>15297</v>
      </c>
      <c r="AJ23" s="248">
        <f t="shared" ref="AJ23:AS23" si="28">SUM(AJ24:AJ25)</f>
        <v>828</v>
      </c>
      <c r="AK23" s="248">
        <f t="shared" si="28"/>
        <v>584</v>
      </c>
      <c r="AL23" s="248">
        <f t="shared" si="28"/>
        <v>1077</v>
      </c>
      <c r="AM23" s="248">
        <f t="shared" si="28"/>
        <v>660</v>
      </c>
      <c r="AN23" s="248">
        <f t="shared" si="28"/>
        <v>1590</v>
      </c>
      <c r="AO23" s="248">
        <f t="shared" si="28"/>
        <v>2058</v>
      </c>
      <c r="AP23" s="248">
        <f t="shared" si="28"/>
        <v>826</v>
      </c>
      <c r="AQ23" s="248">
        <f t="shared" si="28"/>
        <v>1855</v>
      </c>
      <c r="AR23" s="248">
        <f t="shared" si="28"/>
        <v>1785</v>
      </c>
      <c r="AS23" s="248">
        <f t="shared" si="28"/>
        <v>4034</v>
      </c>
      <c r="AT23" s="232"/>
      <c r="AU23" s="246" t="s">
        <v>9</v>
      </c>
      <c r="AV23" s="228"/>
      <c r="AW23" s="244" t="s">
        <v>8</v>
      </c>
      <c r="AX23" s="231">
        <f t="shared" si="13"/>
        <v>30938</v>
      </c>
      <c r="AY23" s="248">
        <f>SUM(AY24:AY25)</f>
        <v>1717</v>
      </c>
      <c r="AZ23" s="248">
        <f>SUM(AZ24:AZ25)</f>
        <v>1270</v>
      </c>
      <c r="BA23" s="248">
        <f>SUM(BA24:BA25)</f>
        <v>3785</v>
      </c>
      <c r="BB23" s="248">
        <f>SUM(BB24:BB25)</f>
        <v>1991</v>
      </c>
      <c r="BC23" s="248">
        <f>SUM(BC24:BC25)</f>
        <v>3163</v>
      </c>
      <c r="BD23" s="248">
        <v>4325</v>
      </c>
      <c r="BE23" s="248">
        <v>1486</v>
      </c>
      <c r="BF23" s="248">
        <v>2336</v>
      </c>
      <c r="BG23" s="248">
        <v>4198</v>
      </c>
      <c r="BH23" s="248">
        <v>3039</v>
      </c>
      <c r="BI23" s="248">
        <v>3628</v>
      </c>
      <c r="BJ23" s="232"/>
      <c r="BK23" s="246" t="s">
        <v>9</v>
      </c>
    </row>
    <row r="24" spans="1:63" ht="18.75" customHeight="1">
      <c r="A24" s="249" t="s">
        <v>57</v>
      </c>
      <c r="B24" s="244" t="s">
        <v>0</v>
      </c>
      <c r="C24" s="230">
        <f t="shared" si="0"/>
        <v>11809</v>
      </c>
      <c r="D24" s="207">
        <v>982</v>
      </c>
      <c r="E24" s="207">
        <v>2826</v>
      </c>
      <c r="F24" s="207">
        <v>1067</v>
      </c>
      <c r="G24" s="207">
        <v>1157</v>
      </c>
      <c r="H24" s="207">
        <v>1404</v>
      </c>
      <c r="I24" s="207">
        <v>829</v>
      </c>
      <c r="J24" s="207">
        <v>797</v>
      </c>
      <c r="K24" s="207">
        <v>1155</v>
      </c>
      <c r="L24" s="207">
        <v>763</v>
      </c>
      <c r="M24" s="245">
        <v>829</v>
      </c>
      <c r="N24" s="251" t="s">
        <v>125</v>
      </c>
      <c r="O24" s="246" t="s">
        <v>3</v>
      </c>
      <c r="P24" s="249" t="s">
        <v>57</v>
      </c>
      <c r="Q24" s="244" t="s">
        <v>0</v>
      </c>
      <c r="R24" s="231">
        <f t="shared" si="9"/>
        <v>15599</v>
      </c>
      <c r="S24" s="207">
        <v>411</v>
      </c>
      <c r="T24" s="207">
        <v>1199</v>
      </c>
      <c r="U24" s="207">
        <v>835</v>
      </c>
      <c r="V24" s="207">
        <v>1851</v>
      </c>
      <c r="W24" s="207">
        <v>1686</v>
      </c>
      <c r="X24" s="207">
        <v>1187</v>
      </c>
      <c r="Y24" s="207">
        <v>1511</v>
      </c>
      <c r="Z24" s="207">
        <v>1244</v>
      </c>
      <c r="AA24" s="207">
        <v>1400</v>
      </c>
      <c r="AB24" s="257">
        <v>1889</v>
      </c>
      <c r="AC24" s="207">
        <v>1827</v>
      </c>
      <c r="AD24" s="257">
        <v>559</v>
      </c>
      <c r="AE24" s="252" t="s">
        <v>125</v>
      </c>
      <c r="AF24" s="246" t="s">
        <v>3</v>
      </c>
      <c r="AG24" s="249" t="s">
        <v>57</v>
      </c>
      <c r="AH24" s="244" t="s">
        <v>0</v>
      </c>
      <c r="AI24" s="240">
        <f t="shared" si="11"/>
        <v>8200</v>
      </c>
      <c r="AJ24" s="248">
        <v>451</v>
      </c>
      <c r="AK24" s="207">
        <v>332</v>
      </c>
      <c r="AL24" s="207">
        <v>596</v>
      </c>
      <c r="AM24" s="207">
        <v>360</v>
      </c>
      <c r="AN24" s="253">
        <v>869</v>
      </c>
      <c r="AO24" s="253">
        <v>1039</v>
      </c>
      <c r="AP24" s="253">
        <v>454</v>
      </c>
      <c r="AQ24" s="253">
        <v>1013</v>
      </c>
      <c r="AR24" s="248">
        <v>1014</v>
      </c>
      <c r="AS24" s="254">
        <v>2072</v>
      </c>
      <c r="AT24" s="251" t="s">
        <v>125</v>
      </c>
      <c r="AU24" s="246" t="s">
        <v>3</v>
      </c>
      <c r="AV24" s="249" t="s">
        <v>57</v>
      </c>
      <c r="AW24" s="244" t="s">
        <v>0</v>
      </c>
      <c r="AX24" s="231">
        <f t="shared" si="13"/>
        <v>16497</v>
      </c>
      <c r="AY24" s="207">
        <v>969</v>
      </c>
      <c r="AZ24" s="207">
        <v>631</v>
      </c>
      <c r="BA24" s="207">
        <v>2229</v>
      </c>
      <c r="BB24" s="207">
        <v>1066</v>
      </c>
      <c r="BC24" s="207">
        <v>1750</v>
      </c>
      <c r="BD24" s="207">
        <v>1981</v>
      </c>
      <c r="BE24" s="207">
        <v>710</v>
      </c>
      <c r="BF24" s="207">
        <v>1104</v>
      </c>
      <c r="BG24" s="207">
        <v>2501</v>
      </c>
      <c r="BH24" s="207">
        <v>1707</v>
      </c>
      <c r="BI24" s="207">
        <v>1849</v>
      </c>
      <c r="BJ24" s="251" t="s">
        <v>125</v>
      </c>
      <c r="BK24" s="246" t="s">
        <v>3</v>
      </c>
    </row>
    <row r="25" spans="1:63" ht="18.75" customHeight="1">
      <c r="A25" s="242"/>
      <c r="B25" s="244" t="s">
        <v>1</v>
      </c>
      <c r="C25" s="230">
        <f t="shared" si="0"/>
        <v>9726</v>
      </c>
      <c r="D25" s="207">
        <v>860</v>
      </c>
      <c r="E25" s="207">
        <v>1689</v>
      </c>
      <c r="F25" s="207">
        <v>1013</v>
      </c>
      <c r="G25" s="207">
        <v>1038</v>
      </c>
      <c r="H25" s="207">
        <v>1277</v>
      </c>
      <c r="I25" s="207">
        <v>746</v>
      </c>
      <c r="J25" s="207">
        <v>753</v>
      </c>
      <c r="K25" s="207">
        <v>1062</v>
      </c>
      <c r="L25" s="207">
        <v>713</v>
      </c>
      <c r="M25" s="245">
        <v>575</v>
      </c>
      <c r="N25" s="243"/>
      <c r="O25" s="246" t="s">
        <v>4</v>
      </c>
      <c r="P25" s="242"/>
      <c r="Q25" s="244" t="s">
        <v>1</v>
      </c>
      <c r="R25" s="231">
        <f t="shared" si="9"/>
        <v>14225</v>
      </c>
      <c r="S25" s="207">
        <v>418</v>
      </c>
      <c r="T25" s="207">
        <v>997</v>
      </c>
      <c r="U25" s="207">
        <v>733</v>
      </c>
      <c r="V25" s="207">
        <v>1533</v>
      </c>
      <c r="W25" s="207">
        <v>1438</v>
      </c>
      <c r="X25" s="207">
        <v>1005</v>
      </c>
      <c r="Y25" s="207">
        <v>1452</v>
      </c>
      <c r="Z25" s="207">
        <v>1424</v>
      </c>
      <c r="AA25" s="207">
        <v>1382</v>
      </c>
      <c r="AB25" s="257">
        <v>1859</v>
      </c>
      <c r="AC25" s="207">
        <v>1550</v>
      </c>
      <c r="AD25" s="257">
        <v>434</v>
      </c>
      <c r="AE25" s="255"/>
      <c r="AF25" s="246" t="s">
        <v>4</v>
      </c>
      <c r="AG25" s="242"/>
      <c r="AH25" s="244" t="s">
        <v>1</v>
      </c>
      <c r="AI25" s="240">
        <f t="shared" si="11"/>
        <v>7097</v>
      </c>
      <c r="AJ25" s="248">
        <v>377</v>
      </c>
      <c r="AK25" s="207">
        <v>252</v>
      </c>
      <c r="AL25" s="207">
        <v>481</v>
      </c>
      <c r="AM25" s="207">
        <v>300</v>
      </c>
      <c r="AN25" s="253">
        <v>721</v>
      </c>
      <c r="AO25" s="253">
        <v>1019</v>
      </c>
      <c r="AP25" s="253">
        <v>372</v>
      </c>
      <c r="AQ25" s="253">
        <v>842</v>
      </c>
      <c r="AR25" s="248">
        <v>771</v>
      </c>
      <c r="AS25" s="254">
        <v>1962</v>
      </c>
      <c r="AT25" s="243"/>
      <c r="AU25" s="246" t="s">
        <v>4</v>
      </c>
      <c r="AV25" s="242"/>
      <c r="AW25" s="244" t="s">
        <v>1</v>
      </c>
      <c r="AX25" s="231">
        <f t="shared" si="13"/>
        <v>14441</v>
      </c>
      <c r="AY25" s="207">
        <v>748</v>
      </c>
      <c r="AZ25" s="207">
        <v>639</v>
      </c>
      <c r="BA25" s="207">
        <v>1556</v>
      </c>
      <c r="BB25" s="207">
        <v>925</v>
      </c>
      <c r="BC25" s="207">
        <v>1413</v>
      </c>
      <c r="BD25" s="207">
        <v>2344</v>
      </c>
      <c r="BE25" s="207">
        <v>776</v>
      </c>
      <c r="BF25" s="207">
        <v>1232</v>
      </c>
      <c r="BG25" s="207">
        <v>1697</v>
      </c>
      <c r="BH25" s="207">
        <v>1332</v>
      </c>
      <c r="BI25" s="207">
        <v>1779</v>
      </c>
      <c r="BJ25" s="243"/>
      <c r="BK25" s="246" t="s">
        <v>4</v>
      </c>
    </row>
    <row r="26" spans="1:63" ht="18.75" customHeight="1">
      <c r="A26" s="228"/>
      <c r="B26" s="244" t="s">
        <v>8</v>
      </c>
      <c r="C26" s="230">
        <f t="shared" si="0"/>
        <v>16235</v>
      </c>
      <c r="D26" s="245">
        <f t="shared" ref="D26:M26" si="29">SUM(D27:D28)</f>
        <v>1531</v>
      </c>
      <c r="E26" s="245">
        <f t="shared" si="29"/>
        <v>3003</v>
      </c>
      <c r="F26" s="245">
        <f t="shared" si="29"/>
        <v>1594</v>
      </c>
      <c r="G26" s="245">
        <f t="shared" si="29"/>
        <v>1786</v>
      </c>
      <c r="H26" s="245">
        <f t="shared" si="29"/>
        <v>1843</v>
      </c>
      <c r="I26" s="245">
        <f t="shared" si="29"/>
        <v>1327</v>
      </c>
      <c r="J26" s="245">
        <f t="shared" si="29"/>
        <v>1467</v>
      </c>
      <c r="K26" s="245">
        <f t="shared" si="29"/>
        <v>1640</v>
      </c>
      <c r="L26" s="245">
        <f t="shared" si="29"/>
        <v>976</v>
      </c>
      <c r="M26" s="245">
        <f t="shared" si="29"/>
        <v>1068</v>
      </c>
      <c r="N26" s="232"/>
      <c r="O26" s="246" t="s">
        <v>9</v>
      </c>
      <c r="P26" s="228"/>
      <c r="Q26" s="244" t="s">
        <v>8</v>
      </c>
      <c r="R26" s="231">
        <f t="shared" si="9"/>
        <v>28951</v>
      </c>
      <c r="S26" s="207">
        <f t="shared" ref="S26:AD26" si="30">SUM(S27:S28)</f>
        <v>882</v>
      </c>
      <c r="T26" s="207">
        <f t="shared" si="30"/>
        <v>1974</v>
      </c>
      <c r="U26" s="207">
        <f t="shared" si="30"/>
        <v>1326</v>
      </c>
      <c r="V26" s="207">
        <f t="shared" si="30"/>
        <v>2983</v>
      </c>
      <c r="W26" s="207">
        <f t="shared" si="30"/>
        <v>2974</v>
      </c>
      <c r="X26" s="207">
        <f t="shared" si="30"/>
        <v>1812</v>
      </c>
      <c r="Y26" s="207">
        <f t="shared" si="30"/>
        <v>2793</v>
      </c>
      <c r="Z26" s="207">
        <f t="shared" si="30"/>
        <v>4030</v>
      </c>
      <c r="AA26" s="207">
        <f t="shared" si="30"/>
        <v>2420</v>
      </c>
      <c r="AB26" s="207">
        <f t="shared" si="30"/>
        <v>3767</v>
      </c>
      <c r="AC26" s="207">
        <f t="shared" si="30"/>
        <v>3026</v>
      </c>
      <c r="AD26" s="207">
        <f t="shared" si="30"/>
        <v>964</v>
      </c>
      <c r="AE26" s="256"/>
      <c r="AF26" s="246" t="s">
        <v>9</v>
      </c>
      <c r="AG26" s="228"/>
      <c r="AH26" s="244" t="s">
        <v>8</v>
      </c>
      <c r="AI26" s="240">
        <f t="shared" si="11"/>
        <v>12692</v>
      </c>
      <c r="AJ26" s="248">
        <f t="shared" ref="AJ26:AS26" si="31">SUM(AJ27:AJ28)</f>
        <v>623</v>
      </c>
      <c r="AK26" s="248">
        <f t="shared" si="31"/>
        <v>489</v>
      </c>
      <c r="AL26" s="248">
        <f t="shared" si="31"/>
        <v>873</v>
      </c>
      <c r="AM26" s="248">
        <f t="shared" si="31"/>
        <v>596</v>
      </c>
      <c r="AN26" s="248">
        <f t="shared" si="31"/>
        <v>1281</v>
      </c>
      <c r="AO26" s="248">
        <f t="shared" si="31"/>
        <v>1708</v>
      </c>
      <c r="AP26" s="248">
        <f t="shared" si="31"/>
        <v>707</v>
      </c>
      <c r="AQ26" s="248">
        <f t="shared" si="31"/>
        <v>1581</v>
      </c>
      <c r="AR26" s="248">
        <f t="shared" si="31"/>
        <v>1211</v>
      </c>
      <c r="AS26" s="248">
        <f t="shared" si="31"/>
        <v>3623</v>
      </c>
      <c r="AT26" s="232"/>
      <c r="AU26" s="246" t="s">
        <v>9</v>
      </c>
      <c r="AV26" s="228"/>
      <c r="AW26" s="244" t="s">
        <v>8</v>
      </c>
      <c r="AX26" s="231">
        <f t="shared" si="13"/>
        <v>28769</v>
      </c>
      <c r="AY26" s="248">
        <f>SUM(AY27:AY28)</f>
        <v>1257</v>
      </c>
      <c r="AZ26" s="248">
        <f>SUM(AZ27:AZ28)</f>
        <v>962</v>
      </c>
      <c r="BA26" s="248">
        <f>SUM(BA27:BA28)</f>
        <v>2787</v>
      </c>
      <c r="BB26" s="248">
        <f>SUM(BB27:BB28)</f>
        <v>1783</v>
      </c>
      <c r="BC26" s="248">
        <f>SUM(BC27:BC28)</f>
        <v>2958</v>
      </c>
      <c r="BD26" s="248">
        <v>4348</v>
      </c>
      <c r="BE26" s="248">
        <v>2171</v>
      </c>
      <c r="BF26" s="248">
        <v>2719</v>
      </c>
      <c r="BG26" s="248">
        <v>3848</v>
      </c>
      <c r="BH26" s="248">
        <v>2181</v>
      </c>
      <c r="BI26" s="248">
        <v>3755</v>
      </c>
      <c r="BJ26" s="232"/>
      <c r="BK26" s="246" t="s">
        <v>9</v>
      </c>
    </row>
    <row r="27" spans="1:63" ht="18.75" customHeight="1">
      <c r="A27" s="249" t="s">
        <v>58</v>
      </c>
      <c r="B27" s="244" t="s">
        <v>0</v>
      </c>
      <c r="C27" s="230">
        <f t="shared" si="0"/>
        <v>8533</v>
      </c>
      <c r="D27" s="207">
        <v>834</v>
      </c>
      <c r="E27" s="207">
        <v>1629</v>
      </c>
      <c r="F27" s="207">
        <v>812</v>
      </c>
      <c r="G27" s="207">
        <v>939</v>
      </c>
      <c r="H27" s="207">
        <v>913</v>
      </c>
      <c r="I27" s="207">
        <v>723</v>
      </c>
      <c r="J27" s="207">
        <v>743</v>
      </c>
      <c r="K27" s="207">
        <v>887</v>
      </c>
      <c r="L27" s="207">
        <v>459</v>
      </c>
      <c r="M27" s="245">
        <v>594</v>
      </c>
      <c r="N27" s="251" t="s">
        <v>126</v>
      </c>
      <c r="O27" s="246" t="s">
        <v>3</v>
      </c>
      <c r="P27" s="249" t="s">
        <v>58</v>
      </c>
      <c r="Q27" s="244" t="s">
        <v>0</v>
      </c>
      <c r="R27" s="231">
        <f t="shared" si="9"/>
        <v>15040</v>
      </c>
      <c r="S27" s="207">
        <v>447</v>
      </c>
      <c r="T27" s="207">
        <v>1134</v>
      </c>
      <c r="U27" s="207">
        <v>744</v>
      </c>
      <c r="V27" s="207">
        <v>1536</v>
      </c>
      <c r="W27" s="207">
        <v>1594</v>
      </c>
      <c r="X27" s="207">
        <v>997</v>
      </c>
      <c r="Y27" s="207">
        <v>1344</v>
      </c>
      <c r="Z27" s="207">
        <v>1912</v>
      </c>
      <c r="AA27" s="207">
        <v>1311</v>
      </c>
      <c r="AB27" s="257">
        <v>1788</v>
      </c>
      <c r="AC27" s="207">
        <v>1751</v>
      </c>
      <c r="AD27" s="257">
        <v>482</v>
      </c>
      <c r="AE27" s="252" t="s">
        <v>126</v>
      </c>
      <c r="AF27" s="246" t="s">
        <v>3</v>
      </c>
      <c r="AG27" s="249" t="s">
        <v>58</v>
      </c>
      <c r="AH27" s="244" t="s">
        <v>0</v>
      </c>
      <c r="AI27" s="240">
        <f t="shared" si="11"/>
        <v>6832</v>
      </c>
      <c r="AJ27" s="248">
        <v>361</v>
      </c>
      <c r="AK27" s="207">
        <v>273</v>
      </c>
      <c r="AL27" s="207">
        <v>471</v>
      </c>
      <c r="AM27" s="207">
        <v>336</v>
      </c>
      <c r="AN27" s="253">
        <v>642</v>
      </c>
      <c r="AO27" s="253">
        <v>827</v>
      </c>
      <c r="AP27" s="253">
        <v>395</v>
      </c>
      <c r="AQ27" s="253">
        <v>895</v>
      </c>
      <c r="AR27" s="248">
        <v>644</v>
      </c>
      <c r="AS27" s="254">
        <v>1988</v>
      </c>
      <c r="AT27" s="251" t="s">
        <v>126</v>
      </c>
      <c r="AU27" s="246" t="s">
        <v>3</v>
      </c>
      <c r="AV27" s="249" t="s">
        <v>58</v>
      </c>
      <c r="AW27" s="244" t="s">
        <v>0</v>
      </c>
      <c r="AX27" s="231">
        <f t="shared" si="13"/>
        <v>14887</v>
      </c>
      <c r="AY27" s="207">
        <v>656</v>
      </c>
      <c r="AZ27" s="207">
        <v>544</v>
      </c>
      <c r="BA27" s="207">
        <v>1655</v>
      </c>
      <c r="BB27" s="207">
        <v>953</v>
      </c>
      <c r="BC27" s="207">
        <v>1603</v>
      </c>
      <c r="BD27" s="207">
        <v>2107</v>
      </c>
      <c r="BE27" s="207">
        <v>973</v>
      </c>
      <c r="BF27" s="207">
        <v>1289</v>
      </c>
      <c r="BG27" s="207">
        <v>2165</v>
      </c>
      <c r="BH27" s="207">
        <v>1138</v>
      </c>
      <c r="BI27" s="207">
        <v>1804</v>
      </c>
      <c r="BJ27" s="251" t="s">
        <v>126</v>
      </c>
      <c r="BK27" s="246" t="s">
        <v>3</v>
      </c>
    </row>
    <row r="28" spans="1:63" ht="18.75" customHeight="1">
      <c r="A28" s="242"/>
      <c r="B28" s="244" t="s">
        <v>1</v>
      </c>
      <c r="C28" s="230">
        <f t="shared" si="0"/>
        <v>7702</v>
      </c>
      <c r="D28" s="207">
        <v>697</v>
      </c>
      <c r="E28" s="207">
        <v>1374</v>
      </c>
      <c r="F28" s="207">
        <v>782</v>
      </c>
      <c r="G28" s="207">
        <v>847</v>
      </c>
      <c r="H28" s="207">
        <v>930</v>
      </c>
      <c r="I28" s="207">
        <v>604</v>
      </c>
      <c r="J28" s="207">
        <v>724</v>
      </c>
      <c r="K28" s="207">
        <v>753</v>
      </c>
      <c r="L28" s="207">
        <v>517</v>
      </c>
      <c r="M28" s="245">
        <v>474</v>
      </c>
      <c r="N28" s="243"/>
      <c r="O28" s="246" t="s">
        <v>4</v>
      </c>
      <c r="P28" s="242"/>
      <c r="Q28" s="244" t="s">
        <v>1</v>
      </c>
      <c r="R28" s="231">
        <f t="shared" si="9"/>
        <v>13911</v>
      </c>
      <c r="S28" s="207">
        <v>435</v>
      </c>
      <c r="T28" s="207">
        <v>840</v>
      </c>
      <c r="U28" s="207">
        <v>582</v>
      </c>
      <c r="V28" s="207">
        <v>1447</v>
      </c>
      <c r="W28" s="207">
        <v>1380</v>
      </c>
      <c r="X28" s="207">
        <v>815</v>
      </c>
      <c r="Y28" s="207">
        <v>1449</v>
      </c>
      <c r="Z28" s="207">
        <v>2118</v>
      </c>
      <c r="AA28" s="207">
        <v>1109</v>
      </c>
      <c r="AB28" s="257">
        <v>1979</v>
      </c>
      <c r="AC28" s="207">
        <v>1275</v>
      </c>
      <c r="AD28" s="257">
        <v>482</v>
      </c>
      <c r="AE28" s="255"/>
      <c r="AF28" s="246" t="s">
        <v>4</v>
      </c>
      <c r="AG28" s="242"/>
      <c r="AH28" s="244" t="s">
        <v>1</v>
      </c>
      <c r="AI28" s="240">
        <f t="shared" si="11"/>
        <v>5860</v>
      </c>
      <c r="AJ28" s="248">
        <v>262</v>
      </c>
      <c r="AK28" s="207">
        <v>216</v>
      </c>
      <c r="AL28" s="207">
        <v>402</v>
      </c>
      <c r="AM28" s="207">
        <v>260</v>
      </c>
      <c r="AN28" s="253">
        <v>639</v>
      </c>
      <c r="AO28" s="253">
        <v>881</v>
      </c>
      <c r="AP28" s="253">
        <v>312</v>
      </c>
      <c r="AQ28" s="253">
        <v>686</v>
      </c>
      <c r="AR28" s="248">
        <v>567</v>
      </c>
      <c r="AS28" s="254">
        <v>1635</v>
      </c>
      <c r="AT28" s="243"/>
      <c r="AU28" s="246" t="s">
        <v>4</v>
      </c>
      <c r="AV28" s="242"/>
      <c r="AW28" s="244" t="s">
        <v>1</v>
      </c>
      <c r="AX28" s="231">
        <f t="shared" si="13"/>
        <v>13882</v>
      </c>
      <c r="AY28" s="207">
        <v>601</v>
      </c>
      <c r="AZ28" s="207">
        <v>418</v>
      </c>
      <c r="BA28" s="207">
        <v>1132</v>
      </c>
      <c r="BB28" s="207">
        <v>830</v>
      </c>
      <c r="BC28" s="207">
        <v>1355</v>
      </c>
      <c r="BD28" s="207">
        <v>2241</v>
      </c>
      <c r="BE28" s="207">
        <v>1198</v>
      </c>
      <c r="BF28" s="207">
        <v>1430</v>
      </c>
      <c r="BG28" s="207">
        <v>1683</v>
      </c>
      <c r="BH28" s="207">
        <v>1043</v>
      </c>
      <c r="BI28" s="207">
        <v>1951</v>
      </c>
      <c r="BJ28" s="243"/>
      <c r="BK28" s="246" t="s">
        <v>4</v>
      </c>
    </row>
    <row r="29" spans="1:63" ht="18.75" customHeight="1">
      <c r="A29" s="228"/>
      <c r="B29" s="244" t="s">
        <v>8</v>
      </c>
      <c r="C29" s="230">
        <f t="shared" si="0"/>
        <v>21008</v>
      </c>
      <c r="D29" s="245">
        <f t="shared" ref="D29:M29" si="32">SUM(D30:D31)</f>
        <v>1797</v>
      </c>
      <c r="E29" s="245">
        <f t="shared" si="32"/>
        <v>3477</v>
      </c>
      <c r="F29" s="245">
        <f t="shared" si="32"/>
        <v>2535</v>
      </c>
      <c r="G29" s="245">
        <f t="shared" si="32"/>
        <v>2324</v>
      </c>
      <c r="H29" s="245">
        <f t="shared" si="32"/>
        <v>3164</v>
      </c>
      <c r="I29" s="245">
        <f t="shared" si="32"/>
        <v>1580</v>
      </c>
      <c r="J29" s="245">
        <f t="shared" si="32"/>
        <v>1659</v>
      </c>
      <c r="K29" s="245">
        <f t="shared" si="32"/>
        <v>2001</v>
      </c>
      <c r="L29" s="245">
        <f t="shared" si="32"/>
        <v>1259</v>
      </c>
      <c r="M29" s="245">
        <f t="shared" si="32"/>
        <v>1212</v>
      </c>
      <c r="N29" s="232"/>
      <c r="O29" s="246" t="s">
        <v>9</v>
      </c>
      <c r="P29" s="228"/>
      <c r="Q29" s="244" t="s">
        <v>8</v>
      </c>
      <c r="R29" s="231">
        <f t="shared" si="9"/>
        <v>35724</v>
      </c>
      <c r="S29" s="207">
        <f t="shared" ref="S29:AD29" si="33">SUM(S30:S31)</f>
        <v>1064</v>
      </c>
      <c r="T29" s="207">
        <f t="shared" si="33"/>
        <v>2059</v>
      </c>
      <c r="U29" s="207">
        <f t="shared" si="33"/>
        <v>1711</v>
      </c>
      <c r="V29" s="207">
        <f t="shared" si="33"/>
        <v>3264</v>
      </c>
      <c r="W29" s="207">
        <f t="shared" si="33"/>
        <v>3308</v>
      </c>
      <c r="X29" s="207">
        <f t="shared" si="33"/>
        <v>1852</v>
      </c>
      <c r="Y29" s="207">
        <f t="shared" si="33"/>
        <v>4524</v>
      </c>
      <c r="Z29" s="207">
        <f t="shared" si="33"/>
        <v>5798</v>
      </c>
      <c r="AA29" s="207">
        <f t="shared" si="33"/>
        <v>2239</v>
      </c>
      <c r="AB29" s="207">
        <f t="shared" si="33"/>
        <v>5290</v>
      </c>
      <c r="AC29" s="207">
        <f t="shared" si="33"/>
        <v>2899</v>
      </c>
      <c r="AD29" s="207">
        <f t="shared" si="33"/>
        <v>1716</v>
      </c>
      <c r="AE29" s="256"/>
      <c r="AF29" s="246" t="s">
        <v>9</v>
      </c>
      <c r="AG29" s="228"/>
      <c r="AH29" s="244" t="s">
        <v>8</v>
      </c>
      <c r="AI29" s="240">
        <f t="shared" si="11"/>
        <v>14185</v>
      </c>
      <c r="AJ29" s="248">
        <f t="shared" ref="AJ29:AS29" si="34">SUM(AJ30:AJ31)</f>
        <v>740</v>
      </c>
      <c r="AK29" s="248">
        <f t="shared" si="34"/>
        <v>488</v>
      </c>
      <c r="AL29" s="248">
        <f t="shared" si="34"/>
        <v>925</v>
      </c>
      <c r="AM29" s="248">
        <f t="shared" si="34"/>
        <v>667</v>
      </c>
      <c r="AN29" s="248">
        <f t="shared" si="34"/>
        <v>1845</v>
      </c>
      <c r="AO29" s="248">
        <f t="shared" si="34"/>
        <v>2066</v>
      </c>
      <c r="AP29" s="248">
        <f t="shared" si="34"/>
        <v>850</v>
      </c>
      <c r="AQ29" s="248">
        <f t="shared" si="34"/>
        <v>1638</v>
      </c>
      <c r="AR29" s="248">
        <f t="shared" si="34"/>
        <v>1322</v>
      </c>
      <c r="AS29" s="248">
        <f t="shared" si="34"/>
        <v>3644</v>
      </c>
      <c r="AT29" s="232"/>
      <c r="AU29" s="246" t="s">
        <v>9</v>
      </c>
      <c r="AV29" s="228"/>
      <c r="AW29" s="244" t="s">
        <v>8</v>
      </c>
      <c r="AX29" s="231">
        <f t="shared" si="13"/>
        <v>34467</v>
      </c>
      <c r="AY29" s="248">
        <f>SUM(AY30:AY31)</f>
        <v>1565</v>
      </c>
      <c r="AZ29" s="248">
        <f>SUM(AZ30:AZ31)</f>
        <v>1191</v>
      </c>
      <c r="BA29" s="248">
        <f>SUM(BA30:BA31)</f>
        <v>3181</v>
      </c>
      <c r="BB29" s="248">
        <f>SUM(BB30:BB31)</f>
        <v>1877</v>
      </c>
      <c r="BC29" s="248">
        <f>SUM(BC30:BC31)</f>
        <v>3329</v>
      </c>
      <c r="BD29" s="248">
        <v>5430</v>
      </c>
      <c r="BE29" s="248">
        <v>3613</v>
      </c>
      <c r="BF29" s="248">
        <v>3352</v>
      </c>
      <c r="BG29" s="248">
        <v>3171</v>
      </c>
      <c r="BH29" s="248">
        <v>2497</v>
      </c>
      <c r="BI29" s="248">
        <v>5261</v>
      </c>
      <c r="BJ29" s="232"/>
      <c r="BK29" s="246" t="s">
        <v>9</v>
      </c>
    </row>
    <row r="30" spans="1:63" ht="18.75" customHeight="1">
      <c r="A30" s="249" t="s">
        <v>59</v>
      </c>
      <c r="B30" s="244" t="s">
        <v>0</v>
      </c>
      <c r="C30" s="230">
        <f t="shared" si="0"/>
        <v>10450</v>
      </c>
      <c r="D30" s="207">
        <v>936</v>
      </c>
      <c r="E30" s="207">
        <v>1747</v>
      </c>
      <c r="F30" s="207">
        <v>1164</v>
      </c>
      <c r="G30" s="207">
        <v>1108</v>
      </c>
      <c r="H30" s="207">
        <v>1404</v>
      </c>
      <c r="I30" s="207">
        <v>889</v>
      </c>
      <c r="J30" s="207">
        <v>876</v>
      </c>
      <c r="K30" s="207">
        <v>1054</v>
      </c>
      <c r="L30" s="207">
        <v>556</v>
      </c>
      <c r="M30" s="245">
        <v>716</v>
      </c>
      <c r="N30" s="251" t="s">
        <v>127</v>
      </c>
      <c r="O30" s="246" t="s">
        <v>3</v>
      </c>
      <c r="P30" s="249" t="s">
        <v>59</v>
      </c>
      <c r="Q30" s="244" t="s">
        <v>0</v>
      </c>
      <c r="R30" s="231">
        <f t="shared" si="9"/>
        <v>18613</v>
      </c>
      <c r="S30" s="207">
        <v>578</v>
      </c>
      <c r="T30" s="207">
        <v>1167</v>
      </c>
      <c r="U30" s="207">
        <v>919</v>
      </c>
      <c r="V30" s="207">
        <v>1726</v>
      </c>
      <c r="W30" s="207">
        <v>1816</v>
      </c>
      <c r="X30" s="207">
        <v>1002</v>
      </c>
      <c r="Y30" s="207">
        <v>2209</v>
      </c>
      <c r="Z30" s="207">
        <v>3044</v>
      </c>
      <c r="AA30" s="207">
        <v>1215</v>
      </c>
      <c r="AB30" s="257">
        <v>2510</v>
      </c>
      <c r="AC30" s="207">
        <v>1612</v>
      </c>
      <c r="AD30" s="257">
        <v>815</v>
      </c>
      <c r="AE30" s="252" t="s">
        <v>127</v>
      </c>
      <c r="AF30" s="246" t="s">
        <v>3</v>
      </c>
      <c r="AG30" s="249" t="s">
        <v>59</v>
      </c>
      <c r="AH30" s="244" t="s">
        <v>0</v>
      </c>
      <c r="AI30" s="240">
        <f t="shared" si="11"/>
        <v>7461</v>
      </c>
      <c r="AJ30" s="248">
        <v>418</v>
      </c>
      <c r="AK30" s="207">
        <v>279</v>
      </c>
      <c r="AL30" s="207">
        <v>527</v>
      </c>
      <c r="AM30" s="207">
        <v>384</v>
      </c>
      <c r="AN30" s="253">
        <v>929</v>
      </c>
      <c r="AO30" s="253">
        <v>995</v>
      </c>
      <c r="AP30" s="253">
        <v>463</v>
      </c>
      <c r="AQ30" s="253">
        <v>899</v>
      </c>
      <c r="AR30" s="248">
        <v>621</v>
      </c>
      <c r="AS30" s="254">
        <v>1946</v>
      </c>
      <c r="AT30" s="251" t="s">
        <v>127</v>
      </c>
      <c r="AU30" s="246" t="s">
        <v>3</v>
      </c>
      <c r="AV30" s="249" t="s">
        <v>59</v>
      </c>
      <c r="AW30" s="244" t="s">
        <v>0</v>
      </c>
      <c r="AX30" s="231">
        <f t="shared" si="13"/>
        <v>17124</v>
      </c>
      <c r="AY30" s="207">
        <v>779</v>
      </c>
      <c r="AZ30" s="207">
        <v>606</v>
      </c>
      <c r="BA30" s="207">
        <v>1612</v>
      </c>
      <c r="BB30" s="207">
        <v>930</v>
      </c>
      <c r="BC30" s="207">
        <v>1776</v>
      </c>
      <c r="BD30" s="207">
        <v>2540</v>
      </c>
      <c r="BE30" s="207">
        <v>1791</v>
      </c>
      <c r="BF30" s="207">
        <v>1608</v>
      </c>
      <c r="BG30" s="207">
        <v>1706</v>
      </c>
      <c r="BH30" s="207">
        <v>1215</v>
      </c>
      <c r="BI30" s="207">
        <v>2561</v>
      </c>
      <c r="BJ30" s="251" t="s">
        <v>127</v>
      </c>
      <c r="BK30" s="246" t="s">
        <v>3</v>
      </c>
    </row>
    <row r="31" spans="1:63" ht="18.75" customHeight="1">
      <c r="A31" s="242"/>
      <c r="B31" s="244" t="s">
        <v>1</v>
      </c>
      <c r="C31" s="230">
        <f t="shared" si="0"/>
        <v>10558</v>
      </c>
      <c r="D31" s="207">
        <v>861</v>
      </c>
      <c r="E31" s="207">
        <v>1730</v>
      </c>
      <c r="F31" s="207">
        <v>1371</v>
      </c>
      <c r="G31" s="207">
        <v>1216</v>
      </c>
      <c r="H31" s="207">
        <v>1760</v>
      </c>
      <c r="I31" s="207">
        <v>691</v>
      </c>
      <c r="J31" s="207">
        <v>783</v>
      </c>
      <c r="K31" s="207">
        <v>947</v>
      </c>
      <c r="L31" s="207">
        <v>703</v>
      </c>
      <c r="M31" s="245">
        <v>496</v>
      </c>
      <c r="N31" s="243"/>
      <c r="O31" s="246" t="s">
        <v>4</v>
      </c>
      <c r="P31" s="242"/>
      <c r="Q31" s="244" t="s">
        <v>1</v>
      </c>
      <c r="R31" s="231">
        <f t="shared" si="9"/>
        <v>17111</v>
      </c>
      <c r="S31" s="207">
        <v>486</v>
      </c>
      <c r="T31" s="207">
        <v>892</v>
      </c>
      <c r="U31" s="207">
        <v>792</v>
      </c>
      <c r="V31" s="207">
        <v>1538</v>
      </c>
      <c r="W31" s="207">
        <v>1492</v>
      </c>
      <c r="X31" s="207">
        <v>850</v>
      </c>
      <c r="Y31" s="207">
        <v>2315</v>
      </c>
      <c r="Z31" s="207">
        <v>2754</v>
      </c>
      <c r="AA31" s="207">
        <v>1024</v>
      </c>
      <c r="AB31" s="257">
        <v>2780</v>
      </c>
      <c r="AC31" s="207">
        <v>1287</v>
      </c>
      <c r="AD31" s="257">
        <v>901</v>
      </c>
      <c r="AE31" s="255"/>
      <c r="AF31" s="246" t="s">
        <v>4</v>
      </c>
      <c r="AG31" s="242"/>
      <c r="AH31" s="244" t="s">
        <v>1</v>
      </c>
      <c r="AI31" s="240">
        <f t="shared" si="11"/>
        <v>6724</v>
      </c>
      <c r="AJ31" s="248">
        <v>322</v>
      </c>
      <c r="AK31" s="207">
        <v>209</v>
      </c>
      <c r="AL31" s="207">
        <v>398</v>
      </c>
      <c r="AM31" s="207">
        <v>283</v>
      </c>
      <c r="AN31" s="253">
        <v>916</v>
      </c>
      <c r="AO31" s="253">
        <v>1071</v>
      </c>
      <c r="AP31" s="253">
        <v>387</v>
      </c>
      <c r="AQ31" s="253">
        <v>739</v>
      </c>
      <c r="AR31" s="248">
        <v>701</v>
      </c>
      <c r="AS31" s="254">
        <v>1698</v>
      </c>
      <c r="AT31" s="243"/>
      <c r="AU31" s="246" t="s">
        <v>4</v>
      </c>
      <c r="AV31" s="242"/>
      <c r="AW31" s="244" t="s">
        <v>1</v>
      </c>
      <c r="AX31" s="231">
        <f t="shared" si="13"/>
        <v>17343</v>
      </c>
      <c r="AY31" s="207">
        <v>786</v>
      </c>
      <c r="AZ31" s="207">
        <v>585</v>
      </c>
      <c r="BA31" s="207">
        <v>1569</v>
      </c>
      <c r="BB31" s="207">
        <v>947</v>
      </c>
      <c r="BC31" s="207">
        <v>1553</v>
      </c>
      <c r="BD31" s="207">
        <v>2890</v>
      </c>
      <c r="BE31" s="207">
        <v>1822</v>
      </c>
      <c r="BF31" s="207">
        <v>1744</v>
      </c>
      <c r="BG31" s="207">
        <v>1465</v>
      </c>
      <c r="BH31" s="207">
        <v>1282</v>
      </c>
      <c r="BI31" s="207">
        <v>2700</v>
      </c>
      <c r="BJ31" s="243"/>
      <c r="BK31" s="246" t="s">
        <v>4</v>
      </c>
    </row>
    <row r="32" spans="1:63" ht="18.75" customHeight="1">
      <c r="A32" s="228"/>
      <c r="B32" s="244" t="s">
        <v>8</v>
      </c>
      <c r="C32" s="230">
        <f t="shared" si="0"/>
        <v>22286</v>
      </c>
      <c r="D32" s="245">
        <f t="shared" ref="D32:M32" si="35">SUM(D33:D34)</f>
        <v>1837</v>
      </c>
      <c r="E32" s="245">
        <f t="shared" si="35"/>
        <v>3266</v>
      </c>
      <c r="F32" s="245">
        <f t="shared" si="35"/>
        <v>2773</v>
      </c>
      <c r="G32" s="245">
        <f t="shared" si="35"/>
        <v>2433</v>
      </c>
      <c r="H32" s="245">
        <f t="shared" si="35"/>
        <v>4471</v>
      </c>
      <c r="I32" s="245">
        <f t="shared" si="35"/>
        <v>1411</v>
      </c>
      <c r="J32" s="245">
        <f t="shared" si="35"/>
        <v>1482</v>
      </c>
      <c r="K32" s="245">
        <f t="shared" si="35"/>
        <v>2165</v>
      </c>
      <c r="L32" s="245">
        <f t="shared" si="35"/>
        <v>1364</v>
      </c>
      <c r="M32" s="245">
        <f t="shared" si="35"/>
        <v>1084</v>
      </c>
      <c r="N32" s="232"/>
      <c r="O32" s="246" t="s">
        <v>9</v>
      </c>
      <c r="P32" s="228"/>
      <c r="Q32" s="244" t="s">
        <v>8</v>
      </c>
      <c r="R32" s="231">
        <f t="shared" si="9"/>
        <v>30241</v>
      </c>
      <c r="S32" s="207">
        <f t="shared" ref="S32:AD32" si="36">SUM(S33:S34)</f>
        <v>726</v>
      </c>
      <c r="T32" s="207">
        <f t="shared" si="36"/>
        <v>1777</v>
      </c>
      <c r="U32" s="207">
        <f t="shared" si="36"/>
        <v>1657</v>
      </c>
      <c r="V32" s="207">
        <f t="shared" si="36"/>
        <v>3046</v>
      </c>
      <c r="W32" s="207">
        <f t="shared" si="36"/>
        <v>2980</v>
      </c>
      <c r="X32" s="207">
        <f t="shared" si="36"/>
        <v>1773</v>
      </c>
      <c r="Y32" s="207">
        <f t="shared" si="36"/>
        <v>3889</v>
      </c>
      <c r="Z32" s="207">
        <f t="shared" si="36"/>
        <v>3785</v>
      </c>
      <c r="AA32" s="207">
        <f t="shared" si="36"/>
        <v>1889</v>
      </c>
      <c r="AB32" s="207">
        <f t="shared" si="36"/>
        <v>4570</v>
      </c>
      <c r="AC32" s="207">
        <f t="shared" si="36"/>
        <v>2439</v>
      </c>
      <c r="AD32" s="207">
        <f t="shared" si="36"/>
        <v>1710</v>
      </c>
      <c r="AE32" s="256"/>
      <c r="AF32" s="246" t="s">
        <v>9</v>
      </c>
      <c r="AG32" s="228"/>
      <c r="AH32" s="244" t="s">
        <v>8</v>
      </c>
      <c r="AI32" s="240">
        <f t="shared" si="11"/>
        <v>13602</v>
      </c>
      <c r="AJ32" s="248">
        <f t="shared" ref="AJ32:AS32" si="37">SUM(AJ33:AJ34)</f>
        <v>661</v>
      </c>
      <c r="AK32" s="248">
        <f t="shared" si="37"/>
        <v>463</v>
      </c>
      <c r="AL32" s="248">
        <f t="shared" si="37"/>
        <v>672</v>
      </c>
      <c r="AM32" s="248">
        <f t="shared" si="37"/>
        <v>660</v>
      </c>
      <c r="AN32" s="248">
        <f t="shared" si="37"/>
        <v>1894</v>
      </c>
      <c r="AO32" s="248">
        <f t="shared" si="37"/>
        <v>2278</v>
      </c>
      <c r="AP32" s="248">
        <f t="shared" si="37"/>
        <v>939</v>
      </c>
      <c r="AQ32" s="248">
        <f t="shared" si="37"/>
        <v>1501</v>
      </c>
      <c r="AR32" s="248">
        <f t="shared" si="37"/>
        <v>1351</v>
      </c>
      <c r="AS32" s="248">
        <f t="shared" si="37"/>
        <v>3183</v>
      </c>
      <c r="AT32" s="232"/>
      <c r="AU32" s="246" t="s">
        <v>9</v>
      </c>
      <c r="AV32" s="228"/>
      <c r="AW32" s="244" t="s">
        <v>8</v>
      </c>
      <c r="AX32" s="231">
        <f t="shared" si="13"/>
        <v>32217</v>
      </c>
      <c r="AY32" s="248">
        <f>SUM(AY33:AY34)</f>
        <v>1562</v>
      </c>
      <c r="AZ32" s="248">
        <f>SUM(AZ33:AZ34)</f>
        <v>1213</v>
      </c>
      <c r="BA32" s="248">
        <f>SUM(BA33:BA34)</f>
        <v>3418</v>
      </c>
      <c r="BB32" s="248">
        <f>SUM(BB33:BB34)</f>
        <v>1866</v>
      </c>
      <c r="BC32" s="248">
        <f>SUM(BC33:BC34)</f>
        <v>2554</v>
      </c>
      <c r="BD32" s="248">
        <v>5517</v>
      </c>
      <c r="BE32" s="248">
        <v>2703</v>
      </c>
      <c r="BF32" s="248">
        <v>3379</v>
      </c>
      <c r="BG32" s="248">
        <v>2257</v>
      </c>
      <c r="BH32" s="248">
        <v>2981</v>
      </c>
      <c r="BI32" s="248">
        <v>4767</v>
      </c>
      <c r="BJ32" s="232"/>
      <c r="BK32" s="246" t="s">
        <v>9</v>
      </c>
    </row>
    <row r="33" spans="1:65" ht="18.75" customHeight="1">
      <c r="A33" s="249" t="s">
        <v>60</v>
      </c>
      <c r="B33" s="244" t="s">
        <v>0</v>
      </c>
      <c r="C33" s="230">
        <f t="shared" si="0"/>
        <v>11086</v>
      </c>
      <c r="D33" s="207">
        <v>958</v>
      </c>
      <c r="E33" s="207">
        <v>1664</v>
      </c>
      <c r="F33" s="207">
        <v>1352</v>
      </c>
      <c r="G33" s="207">
        <v>1196</v>
      </c>
      <c r="H33" s="207">
        <v>2046</v>
      </c>
      <c r="I33" s="207">
        <v>758</v>
      </c>
      <c r="J33" s="207">
        <v>774</v>
      </c>
      <c r="K33" s="207">
        <v>1102</v>
      </c>
      <c r="L33" s="207">
        <v>636</v>
      </c>
      <c r="M33" s="245">
        <v>600</v>
      </c>
      <c r="N33" s="251" t="s">
        <v>128</v>
      </c>
      <c r="O33" s="246" t="s">
        <v>3</v>
      </c>
      <c r="P33" s="249" t="s">
        <v>60</v>
      </c>
      <c r="Q33" s="244" t="s">
        <v>0</v>
      </c>
      <c r="R33" s="231">
        <f t="shared" si="9"/>
        <v>15800</v>
      </c>
      <c r="S33" s="207">
        <v>401</v>
      </c>
      <c r="T33" s="207">
        <v>944</v>
      </c>
      <c r="U33" s="207">
        <v>886</v>
      </c>
      <c r="V33" s="207">
        <v>1602</v>
      </c>
      <c r="W33" s="207">
        <v>1577</v>
      </c>
      <c r="X33" s="207">
        <v>948</v>
      </c>
      <c r="Y33" s="207">
        <v>1972</v>
      </c>
      <c r="Z33" s="207">
        <v>2039</v>
      </c>
      <c r="AA33" s="207">
        <v>966</v>
      </c>
      <c r="AB33" s="207">
        <v>2253</v>
      </c>
      <c r="AC33" s="207">
        <v>1324</v>
      </c>
      <c r="AD33" s="207">
        <v>888</v>
      </c>
      <c r="AE33" s="252" t="s">
        <v>128</v>
      </c>
      <c r="AF33" s="246" t="s">
        <v>3</v>
      </c>
      <c r="AG33" s="249" t="s">
        <v>60</v>
      </c>
      <c r="AH33" s="244" t="s">
        <v>0</v>
      </c>
      <c r="AI33" s="240">
        <f t="shared" si="11"/>
        <v>6993</v>
      </c>
      <c r="AJ33" s="248">
        <v>392</v>
      </c>
      <c r="AK33" s="207">
        <v>255</v>
      </c>
      <c r="AL33" s="207">
        <v>389</v>
      </c>
      <c r="AM33" s="207">
        <v>358</v>
      </c>
      <c r="AN33" s="253">
        <v>920</v>
      </c>
      <c r="AO33" s="253">
        <v>1084</v>
      </c>
      <c r="AP33" s="253">
        <v>512</v>
      </c>
      <c r="AQ33" s="253">
        <v>769</v>
      </c>
      <c r="AR33" s="248">
        <v>657</v>
      </c>
      <c r="AS33" s="254">
        <v>1657</v>
      </c>
      <c r="AT33" s="251" t="s">
        <v>128</v>
      </c>
      <c r="AU33" s="246" t="s">
        <v>3</v>
      </c>
      <c r="AV33" s="249" t="s">
        <v>60</v>
      </c>
      <c r="AW33" s="244" t="s">
        <v>0</v>
      </c>
      <c r="AX33" s="231">
        <f t="shared" si="13"/>
        <v>15791</v>
      </c>
      <c r="AY33" s="207">
        <v>765</v>
      </c>
      <c r="AZ33" s="207">
        <v>574</v>
      </c>
      <c r="BA33" s="207">
        <v>1684</v>
      </c>
      <c r="BB33" s="207">
        <v>901</v>
      </c>
      <c r="BC33" s="207">
        <v>1378</v>
      </c>
      <c r="BD33" s="207">
        <v>2613</v>
      </c>
      <c r="BE33" s="207">
        <v>1397</v>
      </c>
      <c r="BF33" s="207">
        <v>1616</v>
      </c>
      <c r="BG33" s="207">
        <v>1163</v>
      </c>
      <c r="BH33" s="207">
        <v>1394</v>
      </c>
      <c r="BI33" s="207">
        <v>2306</v>
      </c>
      <c r="BJ33" s="251" t="s">
        <v>128</v>
      </c>
      <c r="BK33" s="246" t="s">
        <v>3</v>
      </c>
    </row>
    <row r="34" spans="1:65" ht="18.75" customHeight="1" thickBot="1">
      <c r="A34" s="258"/>
      <c r="B34" s="259" t="s">
        <v>1</v>
      </c>
      <c r="C34" s="260">
        <f t="shared" si="0"/>
        <v>11200</v>
      </c>
      <c r="D34" s="261">
        <v>879</v>
      </c>
      <c r="E34" s="261">
        <v>1602</v>
      </c>
      <c r="F34" s="261">
        <v>1421</v>
      </c>
      <c r="G34" s="261">
        <v>1237</v>
      </c>
      <c r="H34" s="261">
        <v>2425</v>
      </c>
      <c r="I34" s="261">
        <v>653</v>
      </c>
      <c r="J34" s="261">
        <v>708</v>
      </c>
      <c r="K34" s="261">
        <v>1063</v>
      </c>
      <c r="L34" s="261">
        <v>728</v>
      </c>
      <c r="M34" s="261">
        <v>484</v>
      </c>
      <c r="N34" s="262"/>
      <c r="O34" s="263" t="s">
        <v>4</v>
      </c>
      <c r="P34" s="258"/>
      <c r="Q34" s="259" t="s">
        <v>1</v>
      </c>
      <c r="R34" s="264">
        <f t="shared" si="9"/>
        <v>14441</v>
      </c>
      <c r="S34" s="261">
        <v>325</v>
      </c>
      <c r="T34" s="261">
        <v>833</v>
      </c>
      <c r="U34" s="261">
        <v>771</v>
      </c>
      <c r="V34" s="261">
        <v>1444</v>
      </c>
      <c r="W34" s="261">
        <v>1403</v>
      </c>
      <c r="X34" s="261">
        <v>825</v>
      </c>
      <c r="Y34" s="261">
        <v>1917</v>
      </c>
      <c r="Z34" s="261">
        <v>1746</v>
      </c>
      <c r="AA34" s="261">
        <v>923</v>
      </c>
      <c r="AB34" s="261">
        <v>2317</v>
      </c>
      <c r="AC34" s="261">
        <v>1115</v>
      </c>
      <c r="AD34" s="261">
        <v>822</v>
      </c>
      <c r="AE34" s="265"/>
      <c r="AF34" s="263" t="s">
        <v>4</v>
      </c>
      <c r="AG34" s="258"/>
      <c r="AH34" s="259" t="s">
        <v>1</v>
      </c>
      <c r="AI34" s="266">
        <f t="shared" si="11"/>
        <v>6609</v>
      </c>
      <c r="AJ34" s="267">
        <v>269</v>
      </c>
      <c r="AK34" s="261">
        <v>208</v>
      </c>
      <c r="AL34" s="261">
        <v>283</v>
      </c>
      <c r="AM34" s="261">
        <v>302</v>
      </c>
      <c r="AN34" s="268">
        <v>974</v>
      </c>
      <c r="AO34" s="268">
        <v>1194</v>
      </c>
      <c r="AP34" s="268">
        <v>427</v>
      </c>
      <c r="AQ34" s="268">
        <v>732</v>
      </c>
      <c r="AR34" s="267">
        <v>694</v>
      </c>
      <c r="AS34" s="269">
        <v>1526</v>
      </c>
      <c r="AT34" s="262"/>
      <c r="AU34" s="263" t="s">
        <v>4</v>
      </c>
      <c r="AV34" s="258"/>
      <c r="AW34" s="259" t="s">
        <v>1</v>
      </c>
      <c r="AX34" s="264">
        <f t="shared" si="13"/>
        <v>16426</v>
      </c>
      <c r="AY34" s="261">
        <v>797</v>
      </c>
      <c r="AZ34" s="261">
        <v>639</v>
      </c>
      <c r="BA34" s="261">
        <v>1734</v>
      </c>
      <c r="BB34" s="261">
        <v>965</v>
      </c>
      <c r="BC34" s="261">
        <v>1176</v>
      </c>
      <c r="BD34" s="261">
        <v>2904</v>
      </c>
      <c r="BE34" s="261">
        <v>1306</v>
      </c>
      <c r="BF34" s="261">
        <v>1763</v>
      </c>
      <c r="BG34" s="261">
        <v>1094</v>
      </c>
      <c r="BH34" s="261">
        <v>1587</v>
      </c>
      <c r="BI34" s="261">
        <v>2461</v>
      </c>
      <c r="BJ34" s="262"/>
      <c r="BK34" s="263" t="s">
        <v>4</v>
      </c>
    </row>
    <row r="35" spans="1:65" ht="12.75" customHeight="1">
      <c r="A35" s="270" t="s">
        <v>678</v>
      </c>
      <c r="B35" s="271"/>
      <c r="C35" s="272"/>
      <c r="D35" s="273"/>
      <c r="E35" s="274"/>
      <c r="F35" s="275"/>
      <c r="G35" s="272"/>
      <c r="H35" s="273"/>
      <c r="I35" s="274"/>
      <c r="J35" s="275"/>
      <c r="K35" s="274"/>
      <c r="L35" s="275"/>
      <c r="M35" s="274"/>
      <c r="N35" s="276"/>
      <c r="O35" s="271"/>
      <c r="P35" s="270" t="s">
        <v>678</v>
      </c>
      <c r="Q35" s="271"/>
      <c r="R35" s="272"/>
      <c r="S35" s="273"/>
      <c r="T35" s="274"/>
      <c r="U35" s="275"/>
      <c r="V35" s="272"/>
      <c r="W35" s="274"/>
      <c r="X35" s="273"/>
      <c r="Y35" s="273"/>
      <c r="Z35" s="274"/>
      <c r="AA35" s="275"/>
      <c r="AB35" s="274"/>
      <c r="AC35" s="275"/>
      <c r="AD35" s="274"/>
      <c r="AE35" s="276"/>
      <c r="AF35" s="271"/>
      <c r="AG35" s="270" t="s">
        <v>678</v>
      </c>
      <c r="AH35" s="271"/>
      <c r="AI35" s="272"/>
      <c r="AJ35" s="273"/>
      <c r="AK35" s="272"/>
      <c r="AL35" s="274"/>
      <c r="AM35" s="273"/>
      <c r="AN35" s="274"/>
      <c r="AO35" s="275"/>
      <c r="AP35" s="274"/>
      <c r="AQ35" s="275"/>
      <c r="AR35" s="274"/>
      <c r="AS35" s="274"/>
      <c r="AT35" s="276"/>
      <c r="AU35" s="271"/>
      <c r="AV35" s="270" t="s">
        <v>678</v>
      </c>
      <c r="AW35" s="271"/>
      <c r="AX35" s="272"/>
      <c r="AY35" s="273"/>
      <c r="AZ35" s="274"/>
      <c r="BA35" s="275"/>
      <c r="BB35" s="275"/>
      <c r="BC35" s="273"/>
      <c r="BD35" s="274"/>
      <c r="BE35" s="274"/>
      <c r="BF35" s="274"/>
      <c r="BG35" s="274"/>
      <c r="BH35" s="274"/>
      <c r="BI35" s="274"/>
      <c r="BJ35" s="276"/>
      <c r="BK35" s="271"/>
    </row>
    <row r="36" spans="1:65" ht="12.75" customHeight="1">
      <c r="A36" s="270" t="s">
        <v>679</v>
      </c>
      <c r="B36" s="271"/>
      <c r="C36" s="272"/>
      <c r="D36" s="273"/>
      <c r="E36" s="274"/>
      <c r="F36" s="275"/>
      <c r="G36" s="272"/>
      <c r="H36" s="273"/>
      <c r="I36" s="274"/>
      <c r="J36" s="275"/>
      <c r="K36" s="274"/>
      <c r="L36" s="275"/>
      <c r="M36" s="274"/>
      <c r="N36" s="277"/>
      <c r="O36" s="277" t="s">
        <v>680</v>
      </c>
      <c r="P36" s="270" t="s">
        <v>679</v>
      </c>
      <c r="Q36" s="271"/>
      <c r="R36" s="272"/>
      <c r="S36" s="273"/>
      <c r="T36" s="274"/>
      <c r="U36" s="275"/>
      <c r="V36" s="272"/>
      <c r="W36" s="274"/>
      <c r="X36" s="273"/>
      <c r="Y36" s="273"/>
      <c r="Z36" s="274"/>
      <c r="AA36" s="275"/>
      <c r="AB36" s="274"/>
      <c r="AC36" s="275"/>
      <c r="AD36" s="274"/>
      <c r="AE36" s="276"/>
      <c r="AF36" s="277" t="s">
        <v>680</v>
      </c>
      <c r="AG36" s="270" t="s">
        <v>679</v>
      </c>
      <c r="AH36" s="271"/>
      <c r="AI36" s="272"/>
      <c r="AJ36" s="273"/>
      <c r="AK36" s="272"/>
      <c r="AL36" s="274"/>
      <c r="AM36" s="273"/>
      <c r="AN36" s="274"/>
      <c r="AO36" s="275"/>
      <c r="AP36" s="274"/>
      <c r="AQ36" s="275"/>
      <c r="AR36" s="274"/>
      <c r="AS36" s="274"/>
      <c r="AT36" s="276"/>
      <c r="AU36" s="277" t="s">
        <v>680</v>
      </c>
      <c r="AV36" s="270" t="s">
        <v>679</v>
      </c>
      <c r="AW36" s="271"/>
      <c r="AX36" s="272"/>
      <c r="AY36" s="273"/>
      <c r="AZ36" s="274"/>
      <c r="BA36" s="275"/>
      <c r="BB36" s="275"/>
      <c r="BC36" s="273"/>
      <c r="BD36" s="274"/>
      <c r="BE36" s="274"/>
      <c r="BF36" s="274"/>
      <c r="BG36" s="274"/>
      <c r="BH36" s="274"/>
      <c r="BI36" s="274"/>
      <c r="BJ36" s="276"/>
      <c r="BK36" s="277" t="s">
        <v>680</v>
      </c>
    </row>
    <row r="37" spans="1:65" s="10" customFormat="1" ht="29.25" customHeight="1">
      <c r="A37" s="664" t="s">
        <v>681</v>
      </c>
      <c r="B37" s="664"/>
      <c r="C37" s="664"/>
      <c r="D37" s="664"/>
      <c r="E37" s="664"/>
      <c r="F37" s="664"/>
      <c r="G37" s="664"/>
      <c r="H37" s="664"/>
      <c r="I37" s="655" t="s">
        <v>682</v>
      </c>
      <c r="J37" s="655"/>
      <c r="K37" s="655"/>
      <c r="L37" s="655"/>
      <c r="M37" s="655"/>
      <c r="N37" s="655"/>
      <c r="O37" s="655"/>
      <c r="P37" s="669" t="s">
        <v>683</v>
      </c>
      <c r="Q37" s="664"/>
      <c r="R37" s="664"/>
      <c r="S37" s="664"/>
      <c r="T37" s="664"/>
      <c r="U37" s="664"/>
      <c r="V37" s="664"/>
      <c r="W37" s="664"/>
      <c r="X37" s="655" t="s">
        <v>684</v>
      </c>
      <c r="Y37" s="655"/>
      <c r="Z37" s="655"/>
      <c r="AA37" s="655"/>
      <c r="AB37" s="655"/>
      <c r="AC37" s="655"/>
      <c r="AD37" s="655"/>
      <c r="AE37" s="655"/>
      <c r="AF37" s="655"/>
      <c r="AG37" s="664" t="s">
        <v>685</v>
      </c>
      <c r="AH37" s="664"/>
      <c r="AI37" s="664"/>
      <c r="AJ37" s="664"/>
      <c r="AK37" s="664"/>
      <c r="AL37" s="664"/>
      <c r="AM37" s="664"/>
      <c r="AN37" s="664"/>
      <c r="AO37" s="655" t="s">
        <v>686</v>
      </c>
      <c r="AP37" s="655"/>
      <c r="AQ37" s="655"/>
      <c r="AR37" s="655"/>
      <c r="AS37" s="655"/>
      <c r="AT37" s="655"/>
      <c r="AU37" s="655"/>
      <c r="AV37" s="655" t="s">
        <v>687</v>
      </c>
      <c r="AW37" s="655"/>
      <c r="AX37" s="655"/>
      <c r="AY37" s="655"/>
      <c r="AZ37" s="655"/>
      <c r="BA37" s="655"/>
      <c r="BB37" s="655"/>
      <c r="BC37" s="655"/>
      <c r="BD37" s="655" t="s">
        <v>688</v>
      </c>
      <c r="BE37" s="655"/>
      <c r="BF37" s="655"/>
      <c r="BG37" s="655"/>
      <c r="BH37" s="655"/>
      <c r="BI37" s="655"/>
      <c r="BJ37" s="655"/>
      <c r="BK37" s="655"/>
      <c r="BL37" s="6" t="s">
        <v>236</v>
      </c>
      <c r="BM37" s="6"/>
    </row>
    <row r="38" spans="1:65" ht="15" customHeight="1" thickBot="1">
      <c r="A38" s="278" t="s">
        <v>689</v>
      </c>
      <c r="B38" s="279"/>
      <c r="C38" s="267"/>
      <c r="D38" s="280"/>
      <c r="E38" s="281"/>
      <c r="F38" s="282"/>
      <c r="G38" s="267"/>
      <c r="H38" s="280"/>
      <c r="I38" s="281"/>
      <c r="J38" s="282"/>
      <c r="K38" s="281"/>
      <c r="L38" s="282"/>
      <c r="M38" s="281"/>
      <c r="N38" s="283"/>
      <c r="O38" s="283" t="s">
        <v>96</v>
      </c>
      <c r="P38" s="278" t="s">
        <v>689</v>
      </c>
      <c r="Q38" s="279"/>
      <c r="R38" s="267"/>
      <c r="S38" s="280"/>
      <c r="T38" s="281"/>
      <c r="U38" s="282"/>
      <c r="V38" s="267"/>
      <c r="W38" s="280"/>
      <c r="X38" s="278"/>
      <c r="Y38" s="278"/>
      <c r="Z38" s="282"/>
      <c r="AA38" s="281"/>
      <c r="AB38" s="282"/>
      <c r="AC38" s="281"/>
      <c r="AD38" s="282"/>
      <c r="AE38" s="284"/>
      <c r="AF38" s="283" t="s">
        <v>96</v>
      </c>
      <c r="AG38" s="278" t="s">
        <v>689</v>
      </c>
      <c r="AH38" s="279"/>
      <c r="AI38" s="267"/>
      <c r="AJ38" s="280"/>
      <c r="AK38" s="267"/>
      <c r="AL38" s="281"/>
      <c r="AM38" s="280"/>
      <c r="AN38" s="281"/>
      <c r="AO38" s="282"/>
      <c r="AP38" s="281"/>
      <c r="AQ38" s="282"/>
      <c r="AR38" s="281"/>
      <c r="AS38" s="281"/>
      <c r="AT38" s="284"/>
      <c r="AU38" s="283" t="s">
        <v>96</v>
      </c>
      <c r="AV38" s="278" t="s">
        <v>689</v>
      </c>
      <c r="AW38" s="279"/>
      <c r="AX38" s="267"/>
      <c r="AY38" s="280"/>
      <c r="AZ38" s="281"/>
      <c r="BA38" s="282"/>
      <c r="BB38" s="282"/>
      <c r="BC38" s="280"/>
      <c r="BD38" s="281"/>
      <c r="BE38" s="281"/>
      <c r="BF38" s="281"/>
      <c r="BG38" s="281"/>
      <c r="BH38" s="281"/>
      <c r="BI38" s="281"/>
      <c r="BJ38" s="284"/>
      <c r="BK38" s="283" t="s">
        <v>96</v>
      </c>
    </row>
    <row r="39" spans="1:65" s="210" customFormat="1" ht="22.5" customHeight="1">
      <c r="A39" s="659" t="s">
        <v>619</v>
      </c>
      <c r="B39" s="660"/>
      <c r="C39" s="193" t="s">
        <v>97</v>
      </c>
      <c r="D39" s="194" t="s">
        <v>620</v>
      </c>
      <c r="E39" s="195" t="s">
        <v>621</v>
      </c>
      <c r="F39" s="194" t="s">
        <v>622</v>
      </c>
      <c r="G39" s="195" t="s">
        <v>623</v>
      </c>
      <c r="H39" s="196" t="s">
        <v>624</v>
      </c>
      <c r="I39" s="195" t="s">
        <v>625</v>
      </c>
      <c r="J39" s="194" t="s">
        <v>626</v>
      </c>
      <c r="K39" s="195" t="s">
        <v>627</v>
      </c>
      <c r="L39" s="194" t="s">
        <v>628</v>
      </c>
      <c r="M39" s="195" t="s">
        <v>629</v>
      </c>
      <c r="N39" s="197" t="s">
        <v>630</v>
      </c>
      <c r="O39" s="198"/>
      <c r="P39" s="659" t="s">
        <v>631</v>
      </c>
      <c r="Q39" s="660"/>
      <c r="R39" s="193" t="s">
        <v>98</v>
      </c>
      <c r="S39" s="194" t="s">
        <v>99</v>
      </c>
      <c r="T39" s="194" t="s">
        <v>100</v>
      </c>
      <c r="U39" s="195" t="s">
        <v>101</v>
      </c>
      <c r="V39" s="199" t="s">
        <v>102</v>
      </c>
      <c r="W39" s="195" t="s">
        <v>103</v>
      </c>
      <c r="X39" s="203" t="s">
        <v>104</v>
      </c>
      <c r="Y39" s="285" t="s">
        <v>632</v>
      </c>
      <c r="Z39" s="201" t="s">
        <v>633</v>
      </c>
      <c r="AA39" s="194" t="s">
        <v>634</v>
      </c>
      <c r="AB39" s="194" t="s">
        <v>635</v>
      </c>
      <c r="AC39" s="194" t="s">
        <v>105</v>
      </c>
      <c r="AD39" s="195" t="s">
        <v>106</v>
      </c>
      <c r="AE39" s="197" t="s">
        <v>630</v>
      </c>
      <c r="AF39" s="198"/>
      <c r="AG39" s="659" t="s">
        <v>619</v>
      </c>
      <c r="AH39" s="660"/>
      <c r="AI39" s="193" t="s">
        <v>107</v>
      </c>
      <c r="AJ39" s="194" t="s">
        <v>636</v>
      </c>
      <c r="AK39" s="195" t="s">
        <v>637</v>
      </c>
      <c r="AL39" s="194" t="s">
        <v>638</v>
      </c>
      <c r="AM39" s="199" t="s">
        <v>639</v>
      </c>
      <c r="AN39" s="195" t="s">
        <v>640</v>
      </c>
      <c r="AO39" s="203" t="s">
        <v>641</v>
      </c>
      <c r="AP39" s="195" t="s">
        <v>642</v>
      </c>
      <c r="AQ39" s="194" t="s">
        <v>643</v>
      </c>
      <c r="AR39" s="195" t="s">
        <v>644</v>
      </c>
      <c r="AS39" s="194" t="s">
        <v>645</v>
      </c>
      <c r="AT39" s="204" t="s">
        <v>630</v>
      </c>
      <c r="AU39" s="205"/>
      <c r="AV39" s="659" t="s">
        <v>619</v>
      </c>
      <c r="AW39" s="660"/>
      <c r="AX39" s="193" t="s">
        <v>646</v>
      </c>
      <c r="AY39" s="194" t="s">
        <v>647</v>
      </c>
      <c r="AZ39" s="195" t="s">
        <v>648</v>
      </c>
      <c r="BA39" s="194" t="s">
        <v>649</v>
      </c>
      <c r="BB39" s="195" t="s">
        <v>48</v>
      </c>
      <c r="BC39" s="194" t="s">
        <v>650</v>
      </c>
      <c r="BD39" s="206" t="s">
        <v>651</v>
      </c>
      <c r="BE39" s="199" t="s">
        <v>652</v>
      </c>
      <c r="BF39" s="207" t="s">
        <v>653</v>
      </c>
      <c r="BG39" s="194" t="s">
        <v>654</v>
      </c>
      <c r="BH39" s="208" t="s">
        <v>493</v>
      </c>
      <c r="BI39" s="209" t="s">
        <v>655</v>
      </c>
      <c r="BJ39" s="665" t="s">
        <v>630</v>
      </c>
      <c r="BK39" s="666"/>
    </row>
    <row r="40" spans="1:65" s="210" customFormat="1" ht="22.5" customHeight="1">
      <c r="A40" s="661"/>
      <c r="B40" s="662"/>
      <c r="C40" s="211" t="s">
        <v>108</v>
      </c>
      <c r="D40" s="212" t="s">
        <v>109</v>
      </c>
      <c r="E40" s="213" t="s">
        <v>110</v>
      </c>
      <c r="F40" s="214" t="s">
        <v>111</v>
      </c>
      <c r="G40" s="212" t="s">
        <v>14</v>
      </c>
      <c r="H40" s="213" t="s">
        <v>16</v>
      </c>
      <c r="I40" s="212" t="s">
        <v>112</v>
      </c>
      <c r="J40" s="212" t="s">
        <v>113</v>
      </c>
      <c r="K40" s="212" t="s">
        <v>656</v>
      </c>
      <c r="L40" s="212" t="s">
        <v>21</v>
      </c>
      <c r="M40" s="212" t="s">
        <v>114</v>
      </c>
      <c r="N40" s="215" t="s">
        <v>657</v>
      </c>
      <c r="O40" s="216"/>
      <c r="P40" s="661"/>
      <c r="Q40" s="662"/>
      <c r="R40" s="217" t="s">
        <v>115</v>
      </c>
      <c r="S40" s="212" t="s">
        <v>116</v>
      </c>
      <c r="T40" s="212" t="s">
        <v>26</v>
      </c>
      <c r="U40" s="212" t="s">
        <v>28</v>
      </c>
      <c r="V40" s="214" t="s">
        <v>30</v>
      </c>
      <c r="W40" s="218" t="s">
        <v>32</v>
      </c>
      <c r="X40" s="212" t="s">
        <v>117</v>
      </c>
      <c r="Y40" s="219" t="s">
        <v>658</v>
      </c>
      <c r="Z40" s="219" t="s">
        <v>659</v>
      </c>
      <c r="AA40" s="212" t="s">
        <v>660</v>
      </c>
      <c r="AB40" s="212" t="s">
        <v>661</v>
      </c>
      <c r="AC40" s="212" t="s">
        <v>118</v>
      </c>
      <c r="AD40" s="212" t="s">
        <v>38</v>
      </c>
      <c r="AE40" s="215" t="s">
        <v>657</v>
      </c>
      <c r="AF40" s="216"/>
      <c r="AG40" s="661"/>
      <c r="AH40" s="662"/>
      <c r="AI40" s="220" t="s">
        <v>119</v>
      </c>
      <c r="AJ40" s="221" t="s">
        <v>662</v>
      </c>
      <c r="AK40" s="221" t="s">
        <v>663</v>
      </c>
      <c r="AL40" s="221" t="s">
        <v>664</v>
      </c>
      <c r="AM40" s="222" t="s">
        <v>665</v>
      </c>
      <c r="AN40" s="223" t="s">
        <v>666</v>
      </c>
      <c r="AO40" s="221" t="s">
        <v>40</v>
      </c>
      <c r="AP40" s="221" t="s">
        <v>41</v>
      </c>
      <c r="AQ40" s="221" t="s">
        <v>667</v>
      </c>
      <c r="AR40" s="221" t="s">
        <v>668</v>
      </c>
      <c r="AS40" s="221" t="s">
        <v>669</v>
      </c>
      <c r="AT40" s="224" t="s">
        <v>657</v>
      </c>
      <c r="AU40" s="225"/>
      <c r="AV40" s="661"/>
      <c r="AW40" s="662"/>
      <c r="AX40" s="220" t="s">
        <v>475</v>
      </c>
      <c r="AY40" s="221" t="s">
        <v>670</v>
      </c>
      <c r="AZ40" s="221" t="s">
        <v>45</v>
      </c>
      <c r="BA40" s="221" t="s">
        <v>47</v>
      </c>
      <c r="BB40" s="226" t="s">
        <v>49</v>
      </c>
      <c r="BC40" s="222" t="s">
        <v>671</v>
      </c>
      <c r="BD40" s="227" t="s">
        <v>672</v>
      </c>
      <c r="BE40" s="222" t="s">
        <v>672</v>
      </c>
      <c r="BF40" s="227" t="s">
        <v>673</v>
      </c>
      <c r="BG40" s="221" t="s">
        <v>120</v>
      </c>
      <c r="BH40" s="227" t="s">
        <v>491</v>
      </c>
      <c r="BI40" s="227" t="s">
        <v>674</v>
      </c>
      <c r="BJ40" s="667" t="s">
        <v>657</v>
      </c>
      <c r="BK40" s="668"/>
    </row>
    <row r="41" spans="1:65" ht="21.75" customHeight="1">
      <c r="A41" s="228"/>
      <c r="B41" s="286" t="s">
        <v>8</v>
      </c>
      <c r="C41" s="231">
        <f t="shared" ref="C41:C67" si="38">SUM(D41:M41)</f>
        <v>27735</v>
      </c>
      <c r="D41" s="207">
        <f t="shared" ref="D41:M41" si="39">SUM(D42:D43)</f>
        <v>2197</v>
      </c>
      <c r="E41" s="207">
        <f t="shared" si="39"/>
        <v>3910</v>
      </c>
      <c r="F41" s="207">
        <f t="shared" si="39"/>
        <v>3287</v>
      </c>
      <c r="G41" s="207">
        <f t="shared" si="39"/>
        <v>3105</v>
      </c>
      <c r="H41" s="207">
        <f t="shared" si="39"/>
        <v>5423</v>
      </c>
      <c r="I41" s="207">
        <f t="shared" si="39"/>
        <v>1795</v>
      </c>
      <c r="J41" s="207">
        <f t="shared" si="39"/>
        <v>1834</v>
      </c>
      <c r="K41" s="207">
        <f t="shared" si="39"/>
        <v>2846</v>
      </c>
      <c r="L41" s="207">
        <f t="shared" si="39"/>
        <v>1819</v>
      </c>
      <c r="M41" s="245">
        <f t="shared" si="39"/>
        <v>1519</v>
      </c>
      <c r="N41" s="232"/>
      <c r="O41" s="246" t="s">
        <v>9</v>
      </c>
      <c r="P41" s="228"/>
      <c r="Q41" s="244" t="s">
        <v>8</v>
      </c>
      <c r="R41" s="231">
        <f t="shared" ref="R41:R67" si="40">SUM(S41:AD41)</f>
        <v>32680</v>
      </c>
      <c r="S41" s="207">
        <f t="shared" ref="S41:AD41" si="41">SUM(S42:S43)</f>
        <v>799</v>
      </c>
      <c r="T41" s="207">
        <f t="shared" si="41"/>
        <v>2199</v>
      </c>
      <c r="U41" s="207">
        <f t="shared" si="41"/>
        <v>1936</v>
      </c>
      <c r="V41" s="207">
        <f t="shared" si="41"/>
        <v>3676</v>
      </c>
      <c r="W41" s="207">
        <f t="shared" si="41"/>
        <v>3495</v>
      </c>
      <c r="X41" s="207">
        <f t="shared" si="41"/>
        <v>2314</v>
      </c>
      <c r="Y41" s="207">
        <f t="shared" si="41"/>
        <v>4151</v>
      </c>
      <c r="Z41" s="207">
        <f t="shared" si="41"/>
        <v>3024</v>
      </c>
      <c r="AA41" s="207">
        <f t="shared" si="41"/>
        <v>2143</v>
      </c>
      <c r="AB41" s="207">
        <f t="shared" si="41"/>
        <v>4501</v>
      </c>
      <c r="AC41" s="207">
        <f t="shared" si="41"/>
        <v>2711</v>
      </c>
      <c r="AD41" s="207">
        <f t="shared" si="41"/>
        <v>1731</v>
      </c>
      <c r="AE41" s="232"/>
      <c r="AF41" s="246" t="s">
        <v>9</v>
      </c>
      <c r="AG41" s="228"/>
      <c r="AH41" s="244" t="s">
        <v>8</v>
      </c>
      <c r="AI41" s="234">
        <f t="shared" ref="AI41:AI67" si="42">SUM(AJ41:AS41)</f>
        <v>16194</v>
      </c>
      <c r="AJ41" s="248">
        <f t="shared" ref="AJ41:AS41" si="43">SUM(AJ42:AJ43)</f>
        <v>941</v>
      </c>
      <c r="AK41" s="248">
        <f t="shared" si="43"/>
        <v>553</v>
      </c>
      <c r="AL41" s="248">
        <f t="shared" si="43"/>
        <v>831</v>
      </c>
      <c r="AM41" s="248">
        <f t="shared" si="43"/>
        <v>831</v>
      </c>
      <c r="AN41" s="248">
        <f t="shared" si="43"/>
        <v>2333</v>
      </c>
      <c r="AO41" s="248">
        <f t="shared" si="43"/>
        <v>2718</v>
      </c>
      <c r="AP41" s="248">
        <f t="shared" si="43"/>
        <v>1127</v>
      </c>
      <c r="AQ41" s="248">
        <f t="shared" si="43"/>
        <v>1898</v>
      </c>
      <c r="AR41" s="248">
        <f t="shared" si="43"/>
        <v>1647</v>
      </c>
      <c r="AS41" s="248">
        <f t="shared" si="43"/>
        <v>3315</v>
      </c>
      <c r="AT41" s="232"/>
      <c r="AU41" s="246" t="s">
        <v>9</v>
      </c>
      <c r="AV41" s="228"/>
      <c r="AW41" s="244" t="s">
        <v>8</v>
      </c>
      <c r="AX41" s="234">
        <f t="shared" ref="AX41:AX67" si="44">SUM(AY41:BI41)</f>
        <v>34527</v>
      </c>
      <c r="AY41" s="248">
        <f>SUM(AY42:AY43)</f>
        <v>1925</v>
      </c>
      <c r="AZ41" s="248">
        <f>SUM(AZ42:AZ43)</f>
        <v>1555</v>
      </c>
      <c r="BA41" s="248">
        <f>SUM(BA42:BA43)</f>
        <v>3839</v>
      </c>
      <c r="BB41" s="248">
        <f>SUM(BB42:BB43)</f>
        <v>2294</v>
      </c>
      <c r="BC41" s="248">
        <f>SUM(BC42:BC43)</f>
        <v>2178</v>
      </c>
      <c r="BD41" s="248">
        <v>5328</v>
      </c>
      <c r="BE41" s="248">
        <v>2394</v>
      </c>
      <c r="BF41" s="248">
        <v>3947</v>
      </c>
      <c r="BG41" s="248">
        <v>2167</v>
      </c>
      <c r="BH41" s="248">
        <v>3640</v>
      </c>
      <c r="BI41" s="248">
        <v>5260</v>
      </c>
      <c r="BJ41" s="232"/>
      <c r="BK41" s="246" t="s">
        <v>9</v>
      </c>
    </row>
    <row r="42" spans="1:65" ht="21.75" customHeight="1">
      <c r="A42" s="249" t="s">
        <v>61</v>
      </c>
      <c r="B42" s="244" t="s">
        <v>0</v>
      </c>
      <c r="C42" s="231">
        <f t="shared" si="38"/>
        <v>13738</v>
      </c>
      <c r="D42" s="207">
        <v>1120</v>
      </c>
      <c r="E42" s="207">
        <v>1929</v>
      </c>
      <c r="F42" s="207">
        <v>1624</v>
      </c>
      <c r="G42" s="207">
        <v>1517</v>
      </c>
      <c r="H42" s="207">
        <v>2652</v>
      </c>
      <c r="I42" s="207">
        <v>932</v>
      </c>
      <c r="J42" s="207">
        <v>908</v>
      </c>
      <c r="K42" s="207">
        <v>1422</v>
      </c>
      <c r="L42" s="207">
        <v>810</v>
      </c>
      <c r="M42" s="207">
        <v>824</v>
      </c>
      <c r="N42" s="251" t="s">
        <v>129</v>
      </c>
      <c r="O42" s="246" t="s">
        <v>3</v>
      </c>
      <c r="P42" s="249" t="s">
        <v>61</v>
      </c>
      <c r="Q42" s="244" t="s">
        <v>0</v>
      </c>
      <c r="R42" s="231">
        <f t="shared" si="40"/>
        <v>16371</v>
      </c>
      <c r="S42" s="287">
        <v>376</v>
      </c>
      <c r="T42" s="287">
        <v>1139</v>
      </c>
      <c r="U42" s="287">
        <v>985</v>
      </c>
      <c r="V42" s="287">
        <v>1766</v>
      </c>
      <c r="W42" s="287">
        <v>1790</v>
      </c>
      <c r="X42" s="287">
        <v>1147</v>
      </c>
      <c r="Y42" s="287">
        <v>2009</v>
      </c>
      <c r="Z42" s="287">
        <v>1550</v>
      </c>
      <c r="AA42" s="287">
        <v>1103</v>
      </c>
      <c r="AB42" s="287">
        <v>2152</v>
      </c>
      <c r="AC42" s="287">
        <v>1466</v>
      </c>
      <c r="AD42" s="287">
        <v>888</v>
      </c>
      <c r="AE42" s="251" t="s">
        <v>129</v>
      </c>
      <c r="AF42" s="246" t="s">
        <v>3</v>
      </c>
      <c r="AG42" s="249" t="s">
        <v>61</v>
      </c>
      <c r="AH42" s="244" t="s">
        <v>0</v>
      </c>
      <c r="AI42" s="240">
        <f t="shared" si="42"/>
        <v>8365</v>
      </c>
      <c r="AJ42" s="248">
        <v>571</v>
      </c>
      <c r="AK42" s="207">
        <v>328</v>
      </c>
      <c r="AL42" s="253">
        <v>454</v>
      </c>
      <c r="AM42" s="253">
        <v>446</v>
      </c>
      <c r="AN42" s="253">
        <v>1143</v>
      </c>
      <c r="AO42" s="253">
        <v>1277</v>
      </c>
      <c r="AP42" s="253">
        <v>638</v>
      </c>
      <c r="AQ42" s="253">
        <v>970</v>
      </c>
      <c r="AR42" s="248">
        <v>792</v>
      </c>
      <c r="AS42" s="254">
        <v>1746</v>
      </c>
      <c r="AT42" s="251" t="s">
        <v>129</v>
      </c>
      <c r="AU42" s="246" t="s">
        <v>3</v>
      </c>
      <c r="AV42" s="249" t="s">
        <v>61</v>
      </c>
      <c r="AW42" s="244" t="s">
        <v>0</v>
      </c>
      <c r="AX42" s="234">
        <f t="shared" si="44"/>
        <v>17119</v>
      </c>
      <c r="AY42" s="248">
        <v>916</v>
      </c>
      <c r="AZ42" s="207">
        <v>792</v>
      </c>
      <c r="BA42" s="253">
        <v>1913</v>
      </c>
      <c r="BB42" s="253">
        <v>1080</v>
      </c>
      <c r="BC42" s="253">
        <v>1168</v>
      </c>
      <c r="BD42" s="253">
        <v>2704</v>
      </c>
      <c r="BE42" s="253">
        <v>1167</v>
      </c>
      <c r="BF42" s="253">
        <v>1915</v>
      </c>
      <c r="BG42" s="248">
        <v>1095</v>
      </c>
      <c r="BH42" s="253">
        <v>1800</v>
      </c>
      <c r="BI42" s="254">
        <v>2569</v>
      </c>
      <c r="BJ42" s="251" t="s">
        <v>129</v>
      </c>
      <c r="BK42" s="246" t="s">
        <v>3</v>
      </c>
    </row>
    <row r="43" spans="1:65" ht="21.75" customHeight="1">
      <c r="A43" s="242"/>
      <c r="B43" s="244" t="s">
        <v>1</v>
      </c>
      <c r="C43" s="231">
        <f t="shared" si="38"/>
        <v>13997</v>
      </c>
      <c r="D43" s="207">
        <v>1077</v>
      </c>
      <c r="E43" s="207">
        <v>1981</v>
      </c>
      <c r="F43" s="207">
        <v>1663</v>
      </c>
      <c r="G43" s="207">
        <v>1588</v>
      </c>
      <c r="H43" s="207">
        <v>2771</v>
      </c>
      <c r="I43" s="207">
        <v>863</v>
      </c>
      <c r="J43" s="207">
        <v>926</v>
      </c>
      <c r="K43" s="207">
        <v>1424</v>
      </c>
      <c r="L43" s="207">
        <v>1009</v>
      </c>
      <c r="M43" s="207">
        <v>695</v>
      </c>
      <c r="N43" s="243"/>
      <c r="O43" s="246" t="s">
        <v>4</v>
      </c>
      <c r="P43" s="242"/>
      <c r="Q43" s="244" t="s">
        <v>1</v>
      </c>
      <c r="R43" s="231">
        <f t="shared" si="40"/>
        <v>16309</v>
      </c>
      <c r="S43" s="287">
        <v>423</v>
      </c>
      <c r="T43" s="287">
        <v>1060</v>
      </c>
      <c r="U43" s="287">
        <v>951</v>
      </c>
      <c r="V43" s="287">
        <v>1910</v>
      </c>
      <c r="W43" s="287">
        <v>1705</v>
      </c>
      <c r="X43" s="287">
        <v>1167</v>
      </c>
      <c r="Y43" s="287">
        <v>2142</v>
      </c>
      <c r="Z43" s="287">
        <v>1474</v>
      </c>
      <c r="AA43" s="287">
        <v>1040</v>
      </c>
      <c r="AB43" s="287">
        <v>2349</v>
      </c>
      <c r="AC43" s="287">
        <v>1245</v>
      </c>
      <c r="AD43" s="287">
        <v>843</v>
      </c>
      <c r="AE43" s="243"/>
      <c r="AF43" s="246" t="s">
        <v>4</v>
      </c>
      <c r="AG43" s="242"/>
      <c r="AH43" s="244" t="s">
        <v>1</v>
      </c>
      <c r="AI43" s="240">
        <f t="shared" si="42"/>
        <v>7829</v>
      </c>
      <c r="AJ43" s="248">
        <v>370</v>
      </c>
      <c r="AK43" s="207">
        <v>225</v>
      </c>
      <c r="AL43" s="253">
        <v>377</v>
      </c>
      <c r="AM43" s="253">
        <v>385</v>
      </c>
      <c r="AN43" s="253">
        <v>1190</v>
      </c>
      <c r="AO43" s="253">
        <v>1441</v>
      </c>
      <c r="AP43" s="253">
        <v>489</v>
      </c>
      <c r="AQ43" s="253">
        <v>928</v>
      </c>
      <c r="AR43" s="248">
        <v>855</v>
      </c>
      <c r="AS43" s="254">
        <v>1569</v>
      </c>
      <c r="AT43" s="243"/>
      <c r="AU43" s="246" t="s">
        <v>4</v>
      </c>
      <c r="AV43" s="242"/>
      <c r="AW43" s="244" t="s">
        <v>1</v>
      </c>
      <c r="AX43" s="234">
        <f t="shared" si="44"/>
        <v>17408</v>
      </c>
      <c r="AY43" s="248">
        <v>1009</v>
      </c>
      <c r="AZ43" s="207">
        <v>763</v>
      </c>
      <c r="BA43" s="253">
        <v>1926</v>
      </c>
      <c r="BB43" s="253">
        <v>1214</v>
      </c>
      <c r="BC43" s="253">
        <v>1010</v>
      </c>
      <c r="BD43" s="253">
        <v>2624</v>
      </c>
      <c r="BE43" s="253">
        <v>1227</v>
      </c>
      <c r="BF43" s="253">
        <v>2032</v>
      </c>
      <c r="BG43" s="248">
        <v>1072</v>
      </c>
      <c r="BH43" s="253">
        <v>1840</v>
      </c>
      <c r="BI43" s="254">
        <v>2691</v>
      </c>
      <c r="BJ43" s="243"/>
      <c r="BK43" s="246" t="s">
        <v>4</v>
      </c>
    </row>
    <row r="44" spans="1:65" ht="21.75" customHeight="1">
      <c r="A44" s="228"/>
      <c r="B44" s="244" t="s">
        <v>8</v>
      </c>
      <c r="C44" s="231">
        <f t="shared" si="38"/>
        <v>25977</v>
      </c>
      <c r="D44" s="207">
        <f t="shared" ref="D44:M44" si="45">SUM(D45:D46)</f>
        <v>2227</v>
      </c>
      <c r="E44" s="207">
        <f t="shared" si="45"/>
        <v>3624</v>
      </c>
      <c r="F44" s="207">
        <f t="shared" si="45"/>
        <v>2857</v>
      </c>
      <c r="G44" s="207">
        <f t="shared" si="45"/>
        <v>2864</v>
      </c>
      <c r="H44" s="207">
        <f t="shared" si="45"/>
        <v>4042</v>
      </c>
      <c r="I44" s="207">
        <f t="shared" si="45"/>
        <v>1979</v>
      </c>
      <c r="J44" s="207">
        <f t="shared" si="45"/>
        <v>1859</v>
      </c>
      <c r="K44" s="207">
        <f t="shared" si="45"/>
        <v>2820</v>
      </c>
      <c r="L44" s="207">
        <f t="shared" si="45"/>
        <v>2079</v>
      </c>
      <c r="M44" s="245">
        <f t="shared" si="45"/>
        <v>1626</v>
      </c>
      <c r="N44" s="232"/>
      <c r="O44" s="246" t="s">
        <v>9</v>
      </c>
      <c r="P44" s="228"/>
      <c r="Q44" s="244" t="s">
        <v>8</v>
      </c>
      <c r="R44" s="231">
        <f t="shared" si="40"/>
        <v>32053</v>
      </c>
      <c r="S44" s="207">
        <f t="shared" ref="S44:AD44" si="46">SUM(S45:S46)</f>
        <v>987</v>
      </c>
      <c r="T44" s="207">
        <f t="shared" si="46"/>
        <v>2289</v>
      </c>
      <c r="U44" s="207">
        <f t="shared" si="46"/>
        <v>1834</v>
      </c>
      <c r="V44" s="207">
        <f t="shared" si="46"/>
        <v>4016</v>
      </c>
      <c r="W44" s="207">
        <f t="shared" si="46"/>
        <v>3467</v>
      </c>
      <c r="X44" s="207">
        <f t="shared" si="46"/>
        <v>2500</v>
      </c>
      <c r="Y44" s="207">
        <f t="shared" si="46"/>
        <v>3969</v>
      </c>
      <c r="Z44" s="207">
        <f t="shared" si="46"/>
        <v>2725</v>
      </c>
      <c r="AA44" s="207">
        <f t="shared" si="46"/>
        <v>2224</v>
      </c>
      <c r="AB44" s="207">
        <f t="shared" si="46"/>
        <v>4188</v>
      </c>
      <c r="AC44" s="207">
        <f t="shared" si="46"/>
        <v>2432</v>
      </c>
      <c r="AD44" s="207">
        <f t="shared" si="46"/>
        <v>1422</v>
      </c>
      <c r="AE44" s="232"/>
      <c r="AF44" s="246" t="s">
        <v>9</v>
      </c>
      <c r="AG44" s="228"/>
      <c r="AH44" s="244" t="s">
        <v>8</v>
      </c>
      <c r="AI44" s="240">
        <f t="shared" si="42"/>
        <v>15598</v>
      </c>
      <c r="AJ44" s="248">
        <f t="shared" ref="AJ44:AS44" si="47">SUM(AJ45:AJ46)</f>
        <v>1052</v>
      </c>
      <c r="AK44" s="248">
        <f t="shared" si="47"/>
        <v>617</v>
      </c>
      <c r="AL44" s="248">
        <f t="shared" si="47"/>
        <v>954</v>
      </c>
      <c r="AM44" s="248">
        <f t="shared" si="47"/>
        <v>870</v>
      </c>
      <c r="AN44" s="248">
        <f t="shared" si="47"/>
        <v>2065</v>
      </c>
      <c r="AO44" s="248">
        <f t="shared" si="47"/>
        <v>2739</v>
      </c>
      <c r="AP44" s="248">
        <f t="shared" si="47"/>
        <v>1161</v>
      </c>
      <c r="AQ44" s="248">
        <f t="shared" si="47"/>
        <v>1888</v>
      </c>
      <c r="AR44" s="248">
        <f t="shared" si="47"/>
        <v>1407</v>
      </c>
      <c r="AS44" s="248">
        <f t="shared" si="47"/>
        <v>2845</v>
      </c>
      <c r="AT44" s="232"/>
      <c r="AU44" s="246" t="s">
        <v>9</v>
      </c>
      <c r="AV44" s="228"/>
      <c r="AW44" s="244" t="s">
        <v>8</v>
      </c>
      <c r="AX44" s="234">
        <f t="shared" si="44"/>
        <v>27364</v>
      </c>
      <c r="AY44" s="248">
        <f>SUM(AY45:AY46)</f>
        <v>1750</v>
      </c>
      <c r="AZ44" s="248">
        <f>SUM(AZ45:AZ46)</f>
        <v>1400</v>
      </c>
      <c r="BA44" s="248">
        <f>SUM(BA45:BA46)</f>
        <v>2947</v>
      </c>
      <c r="BB44" s="248">
        <f>SUM(BB45:BB46)</f>
        <v>1974</v>
      </c>
      <c r="BC44" s="248">
        <f>SUM(BC45:BC46)</f>
        <v>1753</v>
      </c>
      <c r="BD44" s="248">
        <v>3606</v>
      </c>
      <c r="BE44" s="248">
        <v>1959</v>
      </c>
      <c r="BF44" s="248">
        <v>3001</v>
      </c>
      <c r="BG44" s="248">
        <v>1693</v>
      </c>
      <c r="BH44" s="248">
        <v>2939</v>
      </c>
      <c r="BI44" s="248">
        <v>4342</v>
      </c>
      <c r="BJ44" s="232"/>
      <c r="BK44" s="246" t="s">
        <v>9</v>
      </c>
    </row>
    <row r="45" spans="1:65" ht="21.75" customHeight="1">
      <c r="A45" s="249" t="s">
        <v>62</v>
      </c>
      <c r="B45" s="244" t="s">
        <v>0</v>
      </c>
      <c r="C45" s="231">
        <f t="shared" si="38"/>
        <v>12839</v>
      </c>
      <c r="D45" s="207">
        <v>1076</v>
      </c>
      <c r="E45" s="207">
        <v>1804</v>
      </c>
      <c r="F45" s="207">
        <v>1405</v>
      </c>
      <c r="G45" s="207">
        <v>1410</v>
      </c>
      <c r="H45" s="207">
        <v>2112</v>
      </c>
      <c r="I45" s="207">
        <v>996</v>
      </c>
      <c r="J45" s="207">
        <v>878</v>
      </c>
      <c r="K45" s="207">
        <v>1376</v>
      </c>
      <c r="L45" s="207">
        <v>941</v>
      </c>
      <c r="M45" s="206">
        <v>841</v>
      </c>
      <c r="N45" s="288" t="s">
        <v>130</v>
      </c>
      <c r="O45" s="246" t="s">
        <v>3</v>
      </c>
      <c r="P45" s="249" t="s">
        <v>62</v>
      </c>
      <c r="Q45" s="244" t="s">
        <v>0</v>
      </c>
      <c r="R45" s="231">
        <f t="shared" si="40"/>
        <v>15617</v>
      </c>
      <c r="S45" s="287">
        <v>471</v>
      </c>
      <c r="T45" s="287">
        <v>1125</v>
      </c>
      <c r="U45" s="287">
        <v>889</v>
      </c>
      <c r="V45" s="287">
        <v>1997</v>
      </c>
      <c r="W45" s="287">
        <v>1757</v>
      </c>
      <c r="X45" s="287">
        <v>1224</v>
      </c>
      <c r="Y45" s="287">
        <v>1904</v>
      </c>
      <c r="Z45" s="287">
        <v>1285</v>
      </c>
      <c r="AA45" s="287">
        <v>1075</v>
      </c>
      <c r="AB45" s="287">
        <v>1917</v>
      </c>
      <c r="AC45" s="287">
        <v>1239</v>
      </c>
      <c r="AD45" s="287">
        <v>734</v>
      </c>
      <c r="AE45" s="251" t="s">
        <v>130</v>
      </c>
      <c r="AF45" s="246" t="s">
        <v>3</v>
      </c>
      <c r="AG45" s="249" t="s">
        <v>62</v>
      </c>
      <c r="AH45" s="244" t="s">
        <v>0</v>
      </c>
      <c r="AI45" s="240">
        <f t="shared" si="42"/>
        <v>7893</v>
      </c>
      <c r="AJ45" s="248">
        <v>584</v>
      </c>
      <c r="AK45" s="207">
        <v>352</v>
      </c>
      <c r="AL45" s="253">
        <v>500</v>
      </c>
      <c r="AM45" s="253">
        <v>461</v>
      </c>
      <c r="AN45" s="253">
        <v>1011</v>
      </c>
      <c r="AO45" s="253">
        <v>1334</v>
      </c>
      <c r="AP45" s="253">
        <v>616</v>
      </c>
      <c r="AQ45" s="253">
        <v>918</v>
      </c>
      <c r="AR45" s="248">
        <v>686</v>
      </c>
      <c r="AS45" s="254">
        <v>1431</v>
      </c>
      <c r="AT45" s="251" t="s">
        <v>130</v>
      </c>
      <c r="AU45" s="246" t="s">
        <v>3</v>
      </c>
      <c r="AV45" s="249" t="s">
        <v>62</v>
      </c>
      <c r="AW45" s="244" t="s">
        <v>0</v>
      </c>
      <c r="AX45" s="234">
        <f t="shared" si="44"/>
        <v>13593</v>
      </c>
      <c r="AY45" s="248">
        <v>835</v>
      </c>
      <c r="AZ45" s="207">
        <v>661</v>
      </c>
      <c r="BA45" s="253">
        <v>1509</v>
      </c>
      <c r="BB45" s="253">
        <v>954</v>
      </c>
      <c r="BC45" s="253">
        <v>875</v>
      </c>
      <c r="BD45" s="253">
        <v>1897</v>
      </c>
      <c r="BE45" s="253">
        <v>913</v>
      </c>
      <c r="BF45" s="253">
        <v>1463</v>
      </c>
      <c r="BG45" s="248">
        <v>869</v>
      </c>
      <c r="BH45" s="253">
        <v>1477</v>
      </c>
      <c r="BI45" s="254">
        <v>2140</v>
      </c>
      <c r="BJ45" s="251" t="s">
        <v>130</v>
      </c>
      <c r="BK45" s="246" t="s">
        <v>3</v>
      </c>
    </row>
    <row r="46" spans="1:65" ht="21.75" customHeight="1">
      <c r="A46" s="242"/>
      <c r="B46" s="244" t="s">
        <v>1</v>
      </c>
      <c r="C46" s="231">
        <f t="shared" si="38"/>
        <v>13138</v>
      </c>
      <c r="D46" s="207">
        <v>1151</v>
      </c>
      <c r="E46" s="207">
        <v>1820</v>
      </c>
      <c r="F46" s="207">
        <v>1452</v>
      </c>
      <c r="G46" s="207">
        <v>1454</v>
      </c>
      <c r="H46" s="207">
        <v>1930</v>
      </c>
      <c r="I46" s="207">
        <v>983</v>
      </c>
      <c r="J46" s="207">
        <v>981</v>
      </c>
      <c r="K46" s="207">
        <v>1444</v>
      </c>
      <c r="L46" s="207">
        <v>1138</v>
      </c>
      <c r="M46" s="207">
        <v>785</v>
      </c>
      <c r="N46" s="243"/>
      <c r="O46" s="246" t="s">
        <v>4</v>
      </c>
      <c r="P46" s="242"/>
      <c r="Q46" s="244" t="s">
        <v>1</v>
      </c>
      <c r="R46" s="231">
        <f t="shared" si="40"/>
        <v>16436</v>
      </c>
      <c r="S46" s="287">
        <v>516</v>
      </c>
      <c r="T46" s="287">
        <v>1164</v>
      </c>
      <c r="U46" s="287">
        <v>945</v>
      </c>
      <c r="V46" s="287">
        <v>2019</v>
      </c>
      <c r="W46" s="287">
        <v>1710</v>
      </c>
      <c r="X46" s="287">
        <v>1276</v>
      </c>
      <c r="Y46" s="287">
        <v>2065</v>
      </c>
      <c r="Z46" s="287">
        <v>1440</v>
      </c>
      <c r="AA46" s="287">
        <v>1149</v>
      </c>
      <c r="AB46" s="287">
        <v>2271</v>
      </c>
      <c r="AC46" s="287">
        <v>1193</v>
      </c>
      <c r="AD46" s="287">
        <v>688</v>
      </c>
      <c r="AE46" s="243"/>
      <c r="AF46" s="246" t="s">
        <v>4</v>
      </c>
      <c r="AG46" s="242"/>
      <c r="AH46" s="244" t="s">
        <v>1</v>
      </c>
      <c r="AI46" s="240">
        <f t="shared" si="42"/>
        <v>7705</v>
      </c>
      <c r="AJ46" s="248">
        <v>468</v>
      </c>
      <c r="AK46" s="207">
        <v>265</v>
      </c>
      <c r="AL46" s="253">
        <v>454</v>
      </c>
      <c r="AM46" s="253">
        <v>409</v>
      </c>
      <c r="AN46" s="253">
        <v>1054</v>
      </c>
      <c r="AO46" s="253">
        <v>1405</v>
      </c>
      <c r="AP46" s="253">
        <v>545</v>
      </c>
      <c r="AQ46" s="253">
        <v>970</v>
      </c>
      <c r="AR46" s="248">
        <v>721</v>
      </c>
      <c r="AS46" s="254">
        <v>1414</v>
      </c>
      <c r="AT46" s="243"/>
      <c r="AU46" s="246" t="s">
        <v>4</v>
      </c>
      <c r="AV46" s="242"/>
      <c r="AW46" s="244" t="s">
        <v>1</v>
      </c>
      <c r="AX46" s="234">
        <f t="shared" si="44"/>
        <v>13771</v>
      </c>
      <c r="AY46" s="248">
        <v>915</v>
      </c>
      <c r="AZ46" s="207">
        <v>739</v>
      </c>
      <c r="BA46" s="253">
        <v>1438</v>
      </c>
      <c r="BB46" s="253">
        <v>1020</v>
      </c>
      <c r="BC46" s="253">
        <v>878</v>
      </c>
      <c r="BD46" s="253">
        <v>1709</v>
      </c>
      <c r="BE46" s="253">
        <v>1046</v>
      </c>
      <c r="BF46" s="253">
        <v>1538</v>
      </c>
      <c r="BG46" s="248">
        <v>824</v>
      </c>
      <c r="BH46" s="253">
        <v>1462</v>
      </c>
      <c r="BI46" s="254">
        <v>2202</v>
      </c>
      <c r="BJ46" s="243"/>
      <c r="BK46" s="246" t="s">
        <v>4</v>
      </c>
    </row>
    <row r="47" spans="1:65" ht="21.75" customHeight="1">
      <c r="A47" s="228"/>
      <c r="B47" s="244" t="s">
        <v>8</v>
      </c>
      <c r="C47" s="231">
        <f t="shared" si="38"/>
        <v>23491</v>
      </c>
      <c r="D47" s="207">
        <f t="shared" ref="D47:M47" si="48">SUM(D48:D49)</f>
        <v>2334</v>
      </c>
      <c r="E47" s="207">
        <f t="shared" si="48"/>
        <v>3063</v>
      </c>
      <c r="F47" s="207">
        <f t="shared" si="48"/>
        <v>2397</v>
      </c>
      <c r="G47" s="207">
        <f t="shared" si="48"/>
        <v>2510</v>
      </c>
      <c r="H47" s="207">
        <f t="shared" si="48"/>
        <v>2810</v>
      </c>
      <c r="I47" s="207">
        <f t="shared" si="48"/>
        <v>2273</v>
      </c>
      <c r="J47" s="207">
        <f t="shared" si="48"/>
        <v>1865</v>
      </c>
      <c r="K47" s="207">
        <f t="shared" si="48"/>
        <v>2659</v>
      </c>
      <c r="L47" s="207">
        <f t="shared" si="48"/>
        <v>1793</v>
      </c>
      <c r="M47" s="245">
        <f t="shared" si="48"/>
        <v>1787</v>
      </c>
      <c r="N47" s="232"/>
      <c r="O47" s="246" t="s">
        <v>9</v>
      </c>
      <c r="P47" s="228"/>
      <c r="Q47" s="244" t="s">
        <v>8</v>
      </c>
      <c r="R47" s="231">
        <f t="shared" si="40"/>
        <v>30483</v>
      </c>
      <c r="S47" s="207">
        <f t="shared" ref="S47:AD47" si="49">SUM(S48:S49)</f>
        <v>953</v>
      </c>
      <c r="T47" s="207">
        <f t="shared" si="49"/>
        <v>2333</v>
      </c>
      <c r="U47" s="207">
        <f t="shared" si="49"/>
        <v>2045</v>
      </c>
      <c r="V47" s="207">
        <f t="shared" si="49"/>
        <v>3857</v>
      </c>
      <c r="W47" s="207">
        <f t="shared" si="49"/>
        <v>3480</v>
      </c>
      <c r="X47" s="207">
        <f t="shared" si="49"/>
        <v>2523</v>
      </c>
      <c r="Y47" s="207">
        <f t="shared" si="49"/>
        <v>3393</v>
      </c>
      <c r="Z47" s="207">
        <f t="shared" si="49"/>
        <v>2576</v>
      </c>
      <c r="AA47" s="207">
        <f t="shared" si="49"/>
        <v>2198</v>
      </c>
      <c r="AB47" s="207">
        <f t="shared" si="49"/>
        <v>3836</v>
      </c>
      <c r="AC47" s="207">
        <f t="shared" si="49"/>
        <v>1967</v>
      </c>
      <c r="AD47" s="207">
        <f t="shared" si="49"/>
        <v>1322</v>
      </c>
      <c r="AE47" s="232"/>
      <c r="AF47" s="246" t="s">
        <v>9</v>
      </c>
      <c r="AG47" s="228"/>
      <c r="AH47" s="244" t="s">
        <v>8</v>
      </c>
      <c r="AI47" s="240">
        <f t="shared" si="42"/>
        <v>15787</v>
      </c>
      <c r="AJ47" s="248">
        <f t="shared" ref="AJ47:AS47" si="50">SUM(AJ48:AJ49)</f>
        <v>1206</v>
      </c>
      <c r="AK47" s="248">
        <f t="shared" si="50"/>
        <v>668</v>
      </c>
      <c r="AL47" s="248">
        <f t="shared" si="50"/>
        <v>1054</v>
      </c>
      <c r="AM47" s="248">
        <f t="shared" si="50"/>
        <v>966</v>
      </c>
      <c r="AN47" s="248">
        <f t="shared" si="50"/>
        <v>2214</v>
      </c>
      <c r="AO47" s="248">
        <f t="shared" si="50"/>
        <v>2338</v>
      </c>
      <c r="AP47" s="248">
        <f t="shared" si="50"/>
        <v>1325</v>
      </c>
      <c r="AQ47" s="248">
        <f t="shared" si="50"/>
        <v>1905</v>
      </c>
      <c r="AR47" s="248">
        <f t="shared" si="50"/>
        <v>1278</v>
      </c>
      <c r="AS47" s="248">
        <f t="shared" si="50"/>
        <v>2833</v>
      </c>
      <c r="AT47" s="232"/>
      <c r="AU47" s="246" t="s">
        <v>9</v>
      </c>
      <c r="AV47" s="228"/>
      <c r="AW47" s="244" t="s">
        <v>8</v>
      </c>
      <c r="AX47" s="234">
        <f t="shared" si="44"/>
        <v>22493</v>
      </c>
      <c r="AY47" s="248">
        <f>SUM(AY48:AY49)</f>
        <v>1551</v>
      </c>
      <c r="AZ47" s="248">
        <f>SUM(AZ48:AZ49)</f>
        <v>1353</v>
      </c>
      <c r="BA47" s="248">
        <f>SUM(BA48:BA49)</f>
        <v>2391</v>
      </c>
      <c r="BB47" s="248">
        <f>SUM(BB48:BB49)</f>
        <v>1839</v>
      </c>
      <c r="BC47" s="248">
        <f>SUM(BC48:BC49)</f>
        <v>1577</v>
      </c>
      <c r="BD47" s="248">
        <v>2776</v>
      </c>
      <c r="BE47" s="248">
        <v>1848</v>
      </c>
      <c r="BF47" s="248">
        <v>2319</v>
      </c>
      <c r="BG47" s="248">
        <v>1174</v>
      </c>
      <c r="BH47" s="248">
        <v>2243</v>
      </c>
      <c r="BI47" s="248">
        <v>3422</v>
      </c>
      <c r="BJ47" s="232"/>
      <c r="BK47" s="246" t="s">
        <v>9</v>
      </c>
    </row>
    <row r="48" spans="1:65" ht="21.75" customHeight="1">
      <c r="A48" s="249" t="s">
        <v>63</v>
      </c>
      <c r="B48" s="244" t="s">
        <v>0</v>
      </c>
      <c r="C48" s="231">
        <f t="shared" si="38"/>
        <v>11975</v>
      </c>
      <c r="D48" s="207">
        <v>1172</v>
      </c>
      <c r="E48" s="207">
        <v>1561</v>
      </c>
      <c r="F48" s="207">
        <v>1203</v>
      </c>
      <c r="G48" s="207">
        <v>1241</v>
      </c>
      <c r="H48" s="207">
        <v>1560</v>
      </c>
      <c r="I48" s="207">
        <v>1125</v>
      </c>
      <c r="J48" s="207">
        <v>935</v>
      </c>
      <c r="K48" s="257">
        <v>1366</v>
      </c>
      <c r="L48" s="207">
        <v>935</v>
      </c>
      <c r="M48" s="207">
        <v>877</v>
      </c>
      <c r="N48" s="251" t="s">
        <v>131</v>
      </c>
      <c r="O48" s="246" t="s">
        <v>3</v>
      </c>
      <c r="P48" s="249" t="s">
        <v>63</v>
      </c>
      <c r="Q48" s="244" t="s">
        <v>0</v>
      </c>
      <c r="R48" s="231">
        <f t="shared" si="40"/>
        <v>15403</v>
      </c>
      <c r="S48" s="287">
        <v>461</v>
      </c>
      <c r="T48" s="287">
        <v>1166</v>
      </c>
      <c r="U48" s="287">
        <v>1009</v>
      </c>
      <c r="V48" s="287">
        <v>1987</v>
      </c>
      <c r="W48" s="287">
        <v>1708</v>
      </c>
      <c r="X48" s="287">
        <v>1272</v>
      </c>
      <c r="Y48" s="287">
        <v>1724</v>
      </c>
      <c r="Z48" s="287">
        <v>1290</v>
      </c>
      <c r="AA48" s="257">
        <v>1146</v>
      </c>
      <c r="AB48" s="207">
        <v>1887</v>
      </c>
      <c r="AC48" s="257">
        <v>1092</v>
      </c>
      <c r="AD48" s="287">
        <v>661</v>
      </c>
      <c r="AE48" s="251" t="s">
        <v>131</v>
      </c>
      <c r="AF48" s="246" t="s">
        <v>3</v>
      </c>
      <c r="AG48" s="249" t="s">
        <v>63</v>
      </c>
      <c r="AH48" s="244" t="s">
        <v>0</v>
      </c>
      <c r="AI48" s="240">
        <f t="shared" si="42"/>
        <v>7972</v>
      </c>
      <c r="AJ48" s="248">
        <v>686</v>
      </c>
      <c r="AK48" s="207">
        <v>350</v>
      </c>
      <c r="AL48" s="253">
        <v>559</v>
      </c>
      <c r="AM48" s="253">
        <v>474</v>
      </c>
      <c r="AN48" s="253">
        <v>1082</v>
      </c>
      <c r="AO48" s="253">
        <v>1249</v>
      </c>
      <c r="AP48" s="253">
        <v>672</v>
      </c>
      <c r="AQ48" s="253">
        <v>891</v>
      </c>
      <c r="AR48" s="248">
        <v>604</v>
      </c>
      <c r="AS48" s="254">
        <v>1405</v>
      </c>
      <c r="AT48" s="251" t="s">
        <v>131</v>
      </c>
      <c r="AU48" s="246" t="s">
        <v>3</v>
      </c>
      <c r="AV48" s="249" t="s">
        <v>63</v>
      </c>
      <c r="AW48" s="244" t="s">
        <v>0</v>
      </c>
      <c r="AX48" s="234">
        <f t="shared" si="44"/>
        <v>11710</v>
      </c>
      <c r="AY48" s="248">
        <v>794</v>
      </c>
      <c r="AZ48" s="207">
        <v>679</v>
      </c>
      <c r="BA48" s="253">
        <v>1266</v>
      </c>
      <c r="BB48" s="253">
        <v>870</v>
      </c>
      <c r="BC48" s="253">
        <v>799</v>
      </c>
      <c r="BD48" s="253">
        <v>1524</v>
      </c>
      <c r="BE48" s="253">
        <v>856</v>
      </c>
      <c r="BF48" s="253">
        <v>1233</v>
      </c>
      <c r="BG48" s="248">
        <v>638</v>
      </c>
      <c r="BH48" s="253">
        <v>1217</v>
      </c>
      <c r="BI48" s="254">
        <v>1834</v>
      </c>
      <c r="BJ48" s="251" t="s">
        <v>131</v>
      </c>
      <c r="BK48" s="246" t="s">
        <v>3</v>
      </c>
    </row>
    <row r="49" spans="1:63" ht="21.75" customHeight="1">
      <c r="A49" s="242"/>
      <c r="B49" s="244" t="s">
        <v>1</v>
      </c>
      <c r="C49" s="231">
        <f t="shared" si="38"/>
        <v>11516</v>
      </c>
      <c r="D49" s="207">
        <v>1162</v>
      </c>
      <c r="E49" s="207">
        <v>1502</v>
      </c>
      <c r="F49" s="207">
        <v>1194</v>
      </c>
      <c r="G49" s="207">
        <v>1269</v>
      </c>
      <c r="H49" s="207">
        <v>1250</v>
      </c>
      <c r="I49" s="207">
        <v>1148</v>
      </c>
      <c r="J49" s="207">
        <v>930</v>
      </c>
      <c r="K49" s="257">
        <v>1293</v>
      </c>
      <c r="L49" s="207">
        <v>858</v>
      </c>
      <c r="M49" s="207">
        <v>910</v>
      </c>
      <c r="N49" s="243"/>
      <c r="O49" s="246" t="s">
        <v>4</v>
      </c>
      <c r="P49" s="242"/>
      <c r="Q49" s="244" t="s">
        <v>1</v>
      </c>
      <c r="R49" s="231">
        <f t="shared" si="40"/>
        <v>15080</v>
      </c>
      <c r="S49" s="287">
        <v>492</v>
      </c>
      <c r="T49" s="287">
        <v>1167</v>
      </c>
      <c r="U49" s="287">
        <v>1036</v>
      </c>
      <c r="V49" s="287">
        <v>1870</v>
      </c>
      <c r="W49" s="287">
        <v>1772</v>
      </c>
      <c r="X49" s="287">
        <v>1251</v>
      </c>
      <c r="Y49" s="287">
        <v>1669</v>
      </c>
      <c r="Z49" s="287">
        <v>1286</v>
      </c>
      <c r="AA49" s="257">
        <v>1052</v>
      </c>
      <c r="AB49" s="207">
        <v>1949</v>
      </c>
      <c r="AC49" s="257">
        <v>875</v>
      </c>
      <c r="AD49" s="287">
        <v>661</v>
      </c>
      <c r="AE49" s="243"/>
      <c r="AF49" s="246" t="s">
        <v>4</v>
      </c>
      <c r="AG49" s="242"/>
      <c r="AH49" s="244" t="s">
        <v>1</v>
      </c>
      <c r="AI49" s="240">
        <f t="shared" si="42"/>
        <v>7815</v>
      </c>
      <c r="AJ49" s="248">
        <v>520</v>
      </c>
      <c r="AK49" s="207">
        <v>318</v>
      </c>
      <c r="AL49" s="253">
        <v>495</v>
      </c>
      <c r="AM49" s="253">
        <v>492</v>
      </c>
      <c r="AN49" s="253">
        <v>1132</v>
      </c>
      <c r="AO49" s="253">
        <v>1089</v>
      </c>
      <c r="AP49" s="253">
        <v>653</v>
      </c>
      <c r="AQ49" s="253">
        <v>1014</v>
      </c>
      <c r="AR49" s="248">
        <v>674</v>
      </c>
      <c r="AS49" s="254">
        <v>1428</v>
      </c>
      <c r="AT49" s="243"/>
      <c r="AU49" s="246" t="s">
        <v>4</v>
      </c>
      <c r="AV49" s="242"/>
      <c r="AW49" s="244" t="s">
        <v>1</v>
      </c>
      <c r="AX49" s="234">
        <f t="shared" si="44"/>
        <v>10783</v>
      </c>
      <c r="AY49" s="248">
        <v>757</v>
      </c>
      <c r="AZ49" s="207">
        <v>674</v>
      </c>
      <c r="BA49" s="253">
        <v>1125</v>
      </c>
      <c r="BB49" s="253">
        <v>969</v>
      </c>
      <c r="BC49" s="253">
        <v>778</v>
      </c>
      <c r="BD49" s="253">
        <v>1252</v>
      </c>
      <c r="BE49" s="253">
        <v>992</v>
      </c>
      <c r="BF49" s="253">
        <v>1086</v>
      </c>
      <c r="BG49" s="248">
        <v>536</v>
      </c>
      <c r="BH49" s="253">
        <v>1026</v>
      </c>
      <c r="BI49" s="254">
        <v>1588</v>
      </c>
      <c r="BJ49" s="243"/>
      <c r="BK49" s="246" t="s">
        <v>4</v>
      </c>
    </row>
    <row r="50" spans="1:63" ht="21.75" customHeight="1">
      <c r="A50" s="228"/>
      <c r="B50" s="244" t="s">
        <v>8</v>
      </c>
      <c r="C50" s="231">
        <f t="shared" si="38"/>
        <v>16541</v>
      </c>
      <c r="D50" s="207">
        <f t="shared" ref="D50:M50" si="51">SUM(D51:D52)</f>
        <v>1769</v>
      </c>
      <c r="E50" s="207">
        <f t="shared" si="51"/>
        <v>2025</v>
      </c>
      <c r="F50" s="207">
        <f t="shared" si="51"/>
        <v>1693</v>
      </c>
      <c r="G50" s="207">
        <f t="shared" si="51"/>
        <v>1767</v>
      </c>
      <c r="H50" s="207">
        <f t="shared" si="51"/>
        <v>1462</v>
      </c>
      <c r="I50" s="207">
        <f t="shared" si="51"/>
        <v>1803</v>
      </c>
      <c r="J50" s="207">
        <f t="shared" si="51"/>
        <v>1397</v>
      </c>
      <c r="K50" s="207">
        <f t="shared" si="51"/>
        <v>1960</v>
      </c>
      <c r="L50" s="207">
        <f t="shared" si="51"/>
        <v>1090</v>
      </c>
      <c r="M50" s="245">
        <f t="shared" si="51"/>
        <v>1575</v>
      </c>
      <c r="N50" s="232"/>
      <c r="O50" s="246" t="s">
        <v>9</v>
      </c>
      <c r="P50" s="228"/>
      <c r="Q50" s="244" t="s">
        <v>8</v>
      </c>
      <c r="R50" s="231">
        <f t="shared" si="40"/>
        <v>21008</v>
      </c>
      <c r="S50" s="207">
        <f t="shared" ref="S50:AD50" si="52">SUM(S51:S52)</f>
        <v>732</v>
      </c>
      <c r="T50" s="207">
        <f t="shared" si="52"/>
        <v>1894</v>
      </c>
      <c r="U50" s="207">
        <f t="shared" si="52"/>
        <v>1551</v>
      </c>
      <c r="V50" s="207">
        <f t="shared" si="52"/>
        <v>2639</v>
      </c>
      <c r="W50" s="207">
        <f t="shared" si="52"/>
        <v>2684</v>
      </c>
      <c r="X50" s="207">
        <f t="shared" si="52"/>
        <v>1751</v>
      </c>
      <c r="Y50" s="207">
        <f t="shared" si="52"/>
        <v>2107</v>
      </c>
      <c r="Z50" s="207">
        <f t="shared" si="52"/>
        <v>1858</v>
      </c>
      <c r="AA50" s="207">
        <f t="shared" si="52"/>
        <v>1493</v>
      </c>
      <c r="AB50" s="207">
        <f t="shared" si="52"/>
        <v>2319</v>
      </c>
      <c r="AC50" s="207">
        <f t="shared" si="52"/>
        <v>1084</v>
      </c>
      <c r="AD50" s="207">
        <f t="shared" si="52"/>
        <v>896</v>
      </c>
      <c r="AE50" s="232"/>
      <c r="AF50" s="246" t="s">
        <v>9</v>
      </c>
      <c r="AG50" s="228"/>
      <c r="AH50" s="244" t="s">
        <v>8</v>
      </c>
      <c r="AI50" s="240">
        <f t="shared" si="42"/>
        <v>12258</v>
      </c>
      <c r="AJ50" s="248">
        <f t="shared" ref="AJ50:AS50" si="53">SUM(AJ51:AJ52)</f>
        <v>1101</v>
      </c>
      <c r="AK50" s="248">
        <f t="shared" si="53"/>
        <v>609</v>
      </c>
      <c r="AL50" s="248">
        <f t="shared" si="53"/>
        <v>838</v>
      </c>
      <c r="AM50" s="248">
        <f t="shared" si="53"/>
        <v>824</v>
      </c>
      <c r="AN50" s="248">
        <f t="shared" si="53"/>
        <v>1665</v>
      </c>
      <c r="AO50" s="248">
        <f t="shared" si="53"/>
        <v>1351</v>
      </c>
      <c r="AP50" s="248">
        <f t="shared" si="53"/>
        <v>1258</v>
      </c>
      <c r="AQ50" s="248">
        <f t="shared" si="53"/>
        <v>1505</v>
      </c>
      <c r="AR50" s="248">
        <f t="shared" si="53"/>
        <v>942</v>
      </c>
      <c r="AS50" s="248">
        <f t="shared" si="53"/>
        <v>2165</v>
      </c>
      <c r="AT50" s="232"/>
      <c r="AU50" s="246" t="s">
        <v>9</v>
      </c>
      <c r="AV50" s="228"/>
      <c r="AW50" s="244" t="s">
        <v>8</v>
      </c>
      <c r="AX50" s="234">
        <f t="shared" si="44"/>
        <v>13653</v>
      </c>
      <c r="AY50" s="248">
        <f>SUM(AY51:AY52)</f>
        <v>1092</v>
      </c>
      <c r="AZ50" s="248">
        <f>SUM(AZ51:AZ52)</f>
        <v>961</v>
      </c>
      <c r="BA50" s="248">
        <f>SUM(BA51:BA52)</f>
        <v>1438</v>
      </c>
      <c r="BB50" s="248">
        <f>SUM(BB51:BB52)</f>
        <v>1224</v>
      </c>
      <c r="BC50" s="248">
        <f>SUM(BC51:BC52)</f>
        <v>1295</v>
      </c>
      <c r="BD50" s="248">
        <v>1565</v>
      </c>
      <c r="BE50" s="248">
        <v>1318</v>
      </c>
      <c r="BF50" s="248">
        <v>1189</v>
      </c>
      <c r="BG50" s="248">
        <v>610</v>
      </c>
      <c r="BH50" s="248">
        <v>1165</v>
      </c>
      <c r="BI50" s="248">
        <v>1796</v>
      </c>
      <c r="BJ50" s="232"/>
      <c r="BK50" s="246" t="s">
        <v>9</v>
      </c>
    </row>
    <row r="51" spans="1:63" ht="21.75" customHeight="1">
      <c r="A51" s="249" t="s">
        <v>64</v>
      </c>
      <c r="B51" s="244" t="s">
        <v>0</v>
      </c>
      <c r="C51" s="231">
        <f t="shared" si="38"/>
        <v>8279</v>
      </c>
      <c r="D51" s="207">
        <v>884</v>
      </c>
      <c r="E51" s="207">
        <v>1023</v>
      </c>
      <c r="F51" s="207">
        <v>810</v>
      </c>
      <c r="G51" s="207">
        <v>863</v>
      </c>
      <c r="H51" s="207">
        <v>811</v>
      </c>
      <c r="I51" s="207">
        <v>873</v>
      </c>
      <c r="J51" s="207">
        <v>687</v>
      </c>
      <c r="K51" s="257">
        <v>1006</v>
      </c>
      <c r="L51" s="207">
        <v>581</v>
      </c>
      <c r="M51" s="207">
        <v>741</v>
      </c>
      <c r="N51" s="251" t="s">
        <v>132</v>
      </c>
      <c r="O51" s="246" t="s">
        <v>3</v>
      </c>
      <c r="P51" s="249" t="s">
        <v>64</v>
      </c>
      <c r="Q51" s="244" t="s">
        <v>0</v>
      </c>
      <c r="R51" s="231">
        <f t="shared" si="40"/>
        <v>10464</v>
      </c>
      <c r="S51" s="287">
        <v>348</v>
      </c>
      <c r="T51" s="287">
        <v>912</v>
      </c>
      <c r="U51" s="287">
        <v>725</v>
      </c>
      <c r="V51" s="287">
        <v>1363</v>
      </c>
      <c r="W51" s="287">
        <v>1344</v>
      </c>
      <c r="X51" s="287">
        <v>882</v>
      </c>
      <c r="Y51" s="287">
        <v>1035</v>
      </c>
      <c r="Z51" s="287">
        <v>896</v>
      </c>
      <c r="AA51" s="257">
        <v>762</v>
      </c>
      <c r="AB51" s="207">
        <v>1174</v>
      </c>
      <c r="AC51" s="257">
        <v>580</v>
      </c>
      <c r="AD51" s="287">
        <v>443</v>
      </c>
      <c r="AE51" s="251" t="s">
        <v>132</v>
      </c>
      <c r="AF51" s="246" t="s">
        <v>3</v>
      </c>
      <c r="AG51" s="249" t="s">
        <v>64</v>
      </c>
      <c r="AH51" s="244" t="s">
        <v>0</v>
      </c>
      <c r="AI51" s="240">
        <f t="shared" si="42"/>
        <v>6001</v>
      </c>
      <c r="AJ51" s="248">
        <v>540</v>
      </c>
      <c r="AK51" s="207">
        <v>314</v>
      </c>
      <c r="AL51" s="253">
        <v>439</v>
      </c>
      <c r="AM51" s="253">
        <v>391</v>
      </c>
      <c r="AN51" s="253">
        <v>799</v>
      </c>
      <c r="AO51" s="253">
        <v>683</v>
      </c>
      <c r="AP51" s="253">
        <v>608</v>
      </c>
      <c r="AQ51" s="253">
        <v>699</v>
      </c>
      <c r="AR51" s="248">
        <v>454</v>
      </c>
      <c r="AS51" s="254">
        <v>1074</v>
      </c>
      <c r="AT51" s="251" t="s">
        <v>132</v>
      </c>
      <c r="AU51" s="246" t="s">
        <v>3</v>
      </c>
      <c r="AV51" s="249" t="s">
        <v>64</v>
      </c>
      <c r="AW51" s="244" t="s">
        <v>0</v>
      </c>
      <c r="AX51" s="234">
        <f t="shared" si="44"/>
        <v>6895</v>
      </c>
      <c r="AY51" s="248">
        <v>536</v>
      </c>
      <c r="AZ51" s="207">
        <v>488</v>
      </c>
      <c r="BA51" s="253">
        <v>745</v>
      </c>
      <c r="BB51" s="253">
        <v>591</v>
      </c>
      <c r="BC51" s="253">
        <v>609</v>
      </c>
      <c r="BD51" s="253">
        <v>790</v>
      </c>
      <c r="BE51" s="253">
        <v>621</v>
      </c>
      <c r="BF51" s="253">
        <v>627</v>
      </c>
      <c r="BG51" s="248">
        <v>307</v>
      </c>
      <c r="BH51" s="253">
        <v>639</v>
      </c>
      <c r="BI51" s="254">
        <v>942</v>
      </c>
      <c r="BJ51" s="251" t="s">
        <v>132</v>
      </c>
      <c r="BK51" s="246" t="s">
        <v>3</v>
      </c>
    </row>
    <row r="52" spans="1:63" ht="21.75" customHeight="1">
      <c r="A52" s="242"/>
      <c r="B52" s="244" t="s">
        <v>1</v>
      </c>
      <c r="C52" s="231">
        <f t="shared" si="38"/>
        <v>8262</v>
      </c>
      <c r="D52" s="207">
        <v>885</v>
      </c>
      <c r="E52" s="207">
        <v>1002</v>
      </c>
      <c r="F52" s="207">
        <v>883</v>
      </c>
      <c r="G52" s="207">
        <v>904</v>
      </c>
      <c r="H52" s="207">
        <v>651</v>
      </c>
      <c r="I52" s="207">
        <v>930</v>
      </c>
      <c r="J52" s="207">
        <v>710</v>
      </c>
      <c r="K52" s="257">
        <v>954</v>
      </c>
      <c r="L52" s="207">
        <v>509</v>
      </c>
      <c r="M52" s="207">
        <v>834</v>
      </c>
      <c r="N52" s="243"/>
      <c r="O52" s="246" t="s">
        <v>4</v>
      </c>
      <c r="P52" s="242"/>
      <c r="Q52" s="244" t="s">
        <v>1</v>
      </c>
      <c r="R52" s="231">
        <f t="shared" si="40"/>
        <v>10544</v>
      </c>
      <c r="S52" s="287">
        <v>384</v>
      </c>
      <c r="T52" s="287">
        <v>982</v>
      </c>
      <c r="U52" s="287">
        <v>826</v>
      </c>
      <c r="V52" s="287">
        <v>1276</v>
      </c>
      <c r="W52" s="287">
        <v>1340</v>
      </c>
      <c r="X52" s="287">
        <v>869</v>
      </c>
      <c r="Y52" s="287">
        <v>1072</v>
      </c>
      <c r="Z52" s="287">
        <v>962</v>
      </c>
      <c r="AA52" s="257">
        <v>731</v>
      </c>
      <c r="AB52" s="207">
        <v>1145</v>
      </c>
      <c r="AC52" s="257">
        <v>504</v>
      </c>
      <c r="AD52" s="287">
        <v>453</v>
      </c>
      <c r="AE52" s="243"/>
      <c r="AF52" s="246" t="s">
        <v>4</v>
      </c>
      <c r="AG52" s="242"/>
      <c r="AH52" s="244" t="s">
        <v>1</v>
      </c>
      <c r="AI52" s="240">
        <f t="shared" si="42"/>
        <v>6257</v>
      </c>
      <c r="AJ52" s="248">
        <v>561</v>
      </c>
      <c r="AK52" s="207">
        <v>295</v>
      </c>
      <c r="AL52" s="253">
        <v>399</v>
      </c>
      <c r="AM52" s="253">
        <v>433</v>
      </c>
      <c r="AN52" s="253">
        <v>866</v>
      </c>
      <c r="AO52" s="253">
        <v>668</v>
      </c>
      <c r="AP52" s="253">
        <v>650</v>
      </c>
      <c r="AQ52" s="253">
        <v>806</v>
      </c>
      <c r="AR52" s="248">
        <v>488</v>
      </c>
      <c r="AS52" s="254">
        <v>1091</v>
      </c>
      <c r="AT52" s="243"/>
      <c r="AU52" s="246" t="s">
        <v>4</v>
      </c>
      <c r="AV52" s="242"/>
      <c r="AW52" s="244" t="s">
        <v>1</v>
      </c>
      <c r="AX52" s="234">
        <f t="shared" si="44"/>
        <v>6758</v>
      </c>
      <c r="AY52" s="248">
        <v>556</v>
      </c>
      <c r="AZ52" s="207">
        <v>473</v>
      </c>
      <c r="BA52" s="253">
        <v>693</v>
      </c>
      <c r="BB52" s="253">
        <v>633</v>
      </c>
      <c r="BC52" s="253">
        <v>686</v>
      </c>
      <c r="BD52" s="253">
        <v>775</v>
      </c>
      <c r="BE52" s="253">
        <v>697</v>
      </c>
      <c r="BF52" s="253">
        <v>562</v>
      </c>
      <c r="BG52" s="248">
        <v>303</v>
      </c>
      <c r="BH52" s="253">
        <v>526</v>
      </c>
      <c r="BI52" s="254">
        <v>854</v>
      </c>
      <c r="BJ52" s="243"/>
      <c r="BK52" s="246" t="s">
        <v>4</v>
      </c>
    </row>
    <row r="53" spans="1:63" ht="21.75" customHeight="1">
      <c r="A53" s="228"/>
      <c r="B53" s="244" t="s">
        <v>8</v>
      </c>
      <c r="C53" s="231">
        <f t="shared" si="38"/>
        <v>10328</v>
      </c>
      <c r="D53" s="207">
        <f t="shared" ref="D53:M53" si="54">SUM(D54:D55)</f>
        <v>1112</v>
      </c>
      <c r="E53" s="207">
        <f t="shared" si="54"/>
        <v>1246</v>
      </c>
      <c r="F53" s="207">
        <f t="shared" si="54"/>
        <v>1012</v>
      </c>
      <c r="G53" s="207">
        <f t="shared" si="54"/>
        <v>1200</v>
      </c>
      <c r="H53" s="207">
        <f t="shared" si="54"/>
        <v>801</v>
      </c>
      <c r="I53" s="207">
        <f t="shared" si="54"/>
        <v>1224</v>
      </c>
      <c r="J53" s="207">
        <f t="shared" si="54"/>
        <v>814</v>
      </c>
      <c r="K53" s="207">
        <f t="shared" si="54"/>
        <v>1242</v>
      </c>
      <c r="L53" s="207">
        <f t="shared" si="54"/>
        <v>619</v>
      </c>
      <c r="M53" s="245">
        <f t="shared" si="54"/>
        <v>1058</v>
      </c>
      <c r="N53" s="232"/>
      <c r="O53" s="246" t="s">
        <v>9</v>
      </c>
      <c r="P53" s="228"/>
      <c r="Q53" s="244" t="s">
        <v>8</v>
      </c>
      <c r="R53" s="231">
        <f t="shared" si="40"/>
        <v>12587</v>
      </c>
      <c r="S53" s="207">
        <f t="shared" ref="S53:AD53" si="55">SUM(S54:S55)</f>
        <v>496</v>
      </c>
      <c r="T53" s="207">
        <f t="shared" si="55"/>
        <v>1181</v>
      </c>
      <c r="U53" s="207">
        <f t="shared" si="55"/>
        <v>1128</v>
      </c>
      <c r="V53" s="207">
        <f t="shared" si="55"/>
        <v>1591</v>
      </c>
      <c r="W53" s="207">
        <f t="shared" si="55"/>
        <v>1621</v>
      </c>
      <c r="X53" s="207">
        <f t="shared" si="55"/>
        <v>1055</v>
      </c>
      <c r="Y53" s="207">
        <f t="shared" si="55"/>
        <v>1288</v>
      </c>
      <c r="Z53" s="207">
        <f t="shared" si="55"/>
        <v>999</v>
      </c>
      <c r="AA53" s="207">
        <f t="shared" si="55"/>
        <v>874</v>
      </c>
      <c r="AB53" s="207">
        <f t="shared" si="55"/>
        <v>1203</v>
      </c>
      <c r="AC53" s="207">
        <f t="shared" si="55"/>
        <v>564</v>
      </c>
      <c r="AD53" s="207">
        <f t="shared" si="55"/>
        <v>587</v>
      </c>
      <c r="AE53" s="232"/>
      <c r="AF53" s="246" t="s">
        <v>9</v>
      </c>
      <c r="AG53" s="228"/>
      <c r="AH53" s="244" t="s">
        <v>8</v>
      </c>
      <c r="AI53" s="240">
        <f t="shared" si="42"/>
        <v>8094</v>
      </c>
      <c r="AJ53" s="248">
        <f t="shared" ref="AJ53:AS53" si="56">SUM(AJ54:AJ55)</f>
        <v>801</v>
      </c>
      <c r="AK53" s="248">
        <f t="shared" si="56"/>
        <v>391</v>
      </c>
      <c r="AL53" s="248">
        <f t="shared" si="56"/>
        <v>590</v>
      </c>
      <c r="AM53" s="248">
        <f t="shared" si="56"/>
        <v>576</v>
      </c>
      <c r="AN53" s="248">
        <f t="shared" si="56"/>
        <v>1184</v>
      </c>
      <c r="AO53" s="248">
        <f t="shared" si="56"/>
        <v>831</v>
      </c>
      <c r="AP53" s="248">
        <f t="shared" si="56"/>
        <v>838</v>
      </c>
      <c r="AQ53" s="248">
        <f t="shared" si="56"/>
        <v>1037</v>
      </c>
      <c r="AR53" s="248">
        <f t="shared" si="56"/>
        <v>554</v>
      </c>
      <c r="AS53" s="248">
        <f t="shared" si="56"/>
        <v>1292</v>
      </c>
      <c r="AT53" s="232"/>
      <c r="AU53" s="246" t="s">
        <v>9</v>
      </c>
      <c r="AV53" s="228"/>
      <c r="AW53" s="244" t="s">
        <v>8</v>
      </c>
      <c r="AX53" s="234">
        <f t="shared" si="44"/>
        <v>7780</v>
      </c>
      <c r="AY53" s="248">
        <f>SUM(AY54:AY55)</f>
        <v>676</v>
      </c>
      <c r="AZ53" s="248">
        <f>SUM(AZ54:AZ55)</f>
        <v>561</v>
      </c>
      <c r="BA53" s="248">
        <f>SUM(BA54:BA55)</f>
        <v>800</v>
      </c>
      <c r="BB53" s="248">
        <f>SUM(BB54:BB55)</f>
        <v>704</v>
      </c>
      <c r="BC53" s="248">
        <f>SUM(BC54:BC55)</f>
        <v>774</v>
      </c>
      <c r="BD53" s="248">
        <v>927</v>
      </c>
      <c r="BE53" s="248">
        <v>857</v>
      </c>
      <c r="BF53" s="248">
        <v>668</v>
      </c>
      <c r="BG53" s="248">
        <v>331</v>
      </c>
      <c r="BH53" s="248">
        <v>525</v>
      </c>
      <c r="BI53" s="248">
        <v>957</v>
      </c>
      <c r="BJ53" s="232"/>
      <c r="BK53" s="246" t="s">
        <v>9</v>
      </c>
    </row>
    <row r="54" spans="1:63" ht="21.75" customHeight="1">
      <c r="A54" s="249" t="s">
        <v>65</v>
      </c>
      <c r="B54" s="244" t="s">
        <v>0</v>
      </c>
      <c r="C54" s="231">
        <f t="shared" si="38"/>
        <v>4917</v>
      </c>
      <c r="D54" s="207">
        <v>540</v>
      </c>
      <c r="E54" s="207">
        <v>590</v>
      </c>
      <c r="F54" s="207">
        <v>481</v>
      </c>
      <c r="G54" s="207">
        <v>558</v>
      </c>
      <c r="H54" s="207">
        <v>379</v>
      </c>
      <c r="I54" s="207">
        <v>600</v>
      </c>
      <c r="J54" s="207">
        <v>391</v>
      </c>
      <c r="K54" s="257">
        <v>589</v>
      </c>
      <c r="L54" s="207">
        <v>292</v>
      </c>
      <c r="M54" s="207">
        <v>497</v>
      </c>
      <c r="N54" s="251" t="s">
        <v>133</v>
      </c>
      <c r="O54" s="246" t="s">
        <v>3</v>
      </c>
      <c r="P54" s="249" t="s">
        <v>65</v>
      </c>
      <c r="Q54" s="244" t="s">
        <v>0</v>
      </c>
      <c r="R54" s="231">
        <f t="shared" si="40"/>
        <v>6146</v>
      </c>
      <c r="S54" s="287">
        <v>245</v>
      </c>
      <c r="T54" s="287">
        <v>566</v>
      </c>
      <c r="U54" s="287">
        <v>528</v>
      </c>
      <c r="V54" s="287">
        <v>772</v>
      </c>
      <c r="W54" s="287">
        <v>766</v>
      </c>
      <c r="X54" s="287">
        <v>537</v>
      </c>
      <c r="Y54" s="287">
        <v>602</v>
      </c>
      <c r="Z54" s="287">
        <v>476</v>
      </c>
      <c r="AA54" s="257">
        <v>446</v>
      </c>
      <c r="AB54" s="207">
        <v>629</v>
      </c>
      <c r="AC54" s="257">
        <v>268</v>
      </c>
      <c r="AD54" s="287">
        <v>311</v>
      </c>
      <c r="AE54" s="251" t="s">
        <v>133</v>
      </c>
      <c r="AF54" s="246" t="s">
        <v>3</v>
      </c>
      <c r="AG54" s="249" t="s">
        <v>65</v>
      </c>
      <c r="AH54" s="244" t="s">
        <v>0</v>
      </c>
      <c r="AI54" s="240">
        <f t="shared" si="42"/>
        <v>3838</v>
      </c>
      <c r="AJ54" s="248">
        <v>390</v>
      </c>
      <c r="AK54" s="207">
        <v>203</v>
      </c>
      <c r="AL54" s="253">
        <v>313</v>
      </c>
      <c r="AM54" s="253">
        <v>262</v>
      </c>
      <c r="AN54" s="253">
        <v>550</v>
      </c>
      <c r="AO54" s="253">
        <v>397</v>
      </c>
      <c r="AP54" s="253">
        <v>376</v>
      </c>
      <c r="AQ54" s="253">
        <v>468</v>
      </c>
      <c r="AR54" s="248">
        <v>256</v>
      </c>
      <c r="AS54" s="254">
        <v>623</v>
      </c>
      <c r="AT54" s="251" t="s">
        <v>133</v>
      </c>
      <c r="AU54" s="246" t="s">
        <v>3</v>
      </c>
      <c r="AV54" s="249" t="s">
        <v>65</v>
      </c>
      <c r="AW54" s="244" t="s">
        <v>0</v>
      </c>
      <c r="AX54" s="234">
        <f t="shared" si="44"/>
        <v>3743</v>
      </c>
      <c r="AY54" s="248">
        <v>313</v>
      </c>
      <c r="AZ54" s="207">
        <v>267</v>
      </c>
      <c r="BA54" s="253">
        <v>397</v>
      </c>
      <c r="BB54" s="253">
        <v>346</v>
      </c>
      <c r="BC54" s="253">
        <v>382</v>
      </c>
      <c r="BD54" s="253">
        <v>465</v>
      </c>
      <c r="BE54" s="253">
        <v>398</v>
      </c>
      <c r="BF54" s="253">
        <v>295</v>
      </c>
      <c r="BG54" s="248">
        <v>136</v>
      </c>
      <c r="BH54" s="253">
        <v>253</v>
      </c>
      <c r="BI54" s="254">
        <v>491</v>
      </c>
      <c r="BJ54" s="251" t="s">
        <v>133</v>
      </c>
      <c r="BK54" s="246" t="s">
        <v>3</v>
      </c>
    </row>
    <row r="55" spans="1:63" ht="21.75" customHeight="1">
      <c r="A55" s="242"/>
      <c r="B55" s="244" t="s">
        <v>1</v>
      </c>
      <c r="C55" s="231">
        <f t="shared" si="38"/>
        <v>5411</v>
      </c>
      <c r="D55" s="207">
        <v>572</v>
      </c>
      <c r="E55" s="207">
        <v>656</v>
      </c>
      <c r="F55" s="207">
        <v>531</v>
      </c>
      <c r="G55" s="207">
        <v>642</v>
      </c>
      <c r="H55" s="207">
        <v>422</v>
      </c>
      <c r="I55" s="207">
        <v>624</v>
      </c>
      <c r="J55" s="207">
        <v>423</v>
      </c>
      <c r="K55" s="257">
        <v>653</v>
      </c>
      <c r="L55" s="207">
        <v>327</v>
      </c>
      <c r="M55" s="207">
        <v>561</v>
      </c>
      <c r="N55" s="243"/>
      <c r="O55" s="246" t="s">
        <v>4</v>
      </c>
      <c r="P55" s="242"/>
      <c r="Q55" s="244" t="s">
        <v>1</v>
      </c>
      <c r="R55" s="231">
        <f t="shared" si="40"/>
        <v>6441</v>
      </c>
      <c r="S55" s="287">
        <v>251</v>
      </c>
      <c r="T55" s="287">
        <v>615</v>
      </c>
      <c r="U55" s="287">
        <v>600</v>
      </c>
      <c r="V55" s="287">
        <v>819</v>
      </c>
      <c r="W55" s="287">
        <v>855</v>
      </c>
      <c r="X55" s="287">
        <v>518</v>
      </c>
      <c r="Y55" s="287">
        <v>686</v>
      </c>
      <c r="Z55" s="287">
        <v>523</v>
      </c>
      <c r="AA55" s="257">
        <v>428</v>
      </c>
      <c r="AB55" s="207">
        <v>574</v>
      </c>
      <c r="AC55" s="257">
        <v>296</v>
      </c>
      <c r="AD55" s="287">
        <v>276</v>
      </c>
      <c r="AE55" s="243"/>
      <c r="AF55" s="246" t="s">
        <v>4</v>
      </c>
      <c r="AG55" s="242"/>
      <c r="AH55" s="244" t="s">
        <v>1</v>
      </c>
      <c r="AI55" s="240">
        <f t="shared" si="42"/>
        <v>4256</v>
      </c>
      <c r="AJ55" s="248">
        <v>411</v>
      </c>
      <c r="AK55" s="207">
        <v>188</v>
      </c>
      <c r="AL55" s="253">
        <v>277</v>
      </c>
      <c r="AM55" s="253">
        <v>314</v>
      </c>
      <c r="AN55" s="253">
        <v>634</v>
      </c>
      <c r="AO55" s="253">
        <v>434</v>
      </c>
      <c r="AP55" s="253">
        <v>462</v>
      </c>
      <c r="AQ55" s="253">
        <v>569</v>
      </c>
      <c r="AR55" s="248">
        <v>298</v>
      </c>
      <c r="AS55" s="254">
        <v>669</v>
      </c>
      <c r="AT55" s="243"/>
      <c r="AU55" s="246" t="s">
        <v>4</v>
      </c>
      <c r="AV55" s="242"/>
      <c r="AW55" s="244" t="s">
        <v>1</v>
      </c>
      <c r="AX55" s="234">
        <f t="shared" si="44"/>
        <v>4037</v>
      </c>
      <c r="AY55" s="248">
        <v>363</v>
      </c>
      <c r="AZ55" s="207">
        <v>294</v>
      </c>
      <c r="BA55" s="253">
        <v>403</v>
      </c>
      <c r="BB55" s="253">
        <v>358</v>
      </c>
      <c r="BC55" s="253">
        <v>392</v>
      </c>
      <c r="BD55" s="253">
        <v>462</v>
      </c>
      <c r="BE55" s="253">
        <v>459</v>
      </c>
      <c r="BF55" s="253">
        <v>373</v>
      </c>
      <c r="BG55" s="248">
        <v>195</v>
      </c>
      <c r="BH55" s="253">
        <v>272</v>
      </c>
      <c r="BI55" s="254">
        <v>466</v>
      </c>
      <c r="BJ55" s="243"/>
      <c r="BK55" s="246" t="s">
        <v>4</v>
      </c>
    </row>
    <row r="56" spans="1:63" ht="21.75" customHeight="1">
      <c r="A56" s="228"/>
      <c r="B56" s="244" t="s">
        <v>8</v>
      </c>
      <c r="C56" s="231">
        <f t="shared" si="38"/>
        <v>8138</v>
      </c>
      <c r="D56" s="207">
        <f t="shared" ref="D56:M56" si="57">SUM(D57:D58)</f>
        <v>864</v>
      </c>
      <c r="E56" s="207">
        <f t="shared" si="57"/>
        <v>852</v>
      </c>
      <c r="F56" s="207">
        <f t="shared" si="57"/>
        <v>788</v>
      </c>
      <c r="G56" s="207">
        <f t="shared" si="57"/>
        <v>980</v>
      </c>
      <c r="H56" s="207">
        <f t="shared" si="57"/>
        <v>673</v>
      </c>
      <c r="I56" s="207">
        <f t="shared" si="57"/>
        <v>974</v>
      </c>
      <c r="J56" s="207">
        <f t="shared" si="57"/>
        <v>590</v>
      </c>
      <c r="K56" s="207">
        <f t="shared" si="57"/>
        <v>1020</v>
      </c>
      <c r="L56" s="207">
        <f t="shared" si="57"/>
        <v>502</v>
      </c>
      <c r="M56" s="245">
        <f t="shared" si="57"/>
        <v>895</v>
      </c>
      <c r="N56" s="232"/>
      <c r="O56" s="246" t="s">
        <v>9</v>
      </c>
      <c r="P56" s="228"/>
      <c r="Q56" s="244" t="s">
        <v>8</v>
      </c>
      <c r="R56" s="231">
        <f t="shared" si="40"/>
        <v>9258</v>
      </c>
      <c r="S56" s="207">
        <f t="shared" ref="S56:AD56" si="58">SUM(S57:S58)</f>
        <v>358</v>
      </c>
      <c r="T56" s="207">
        <f t="shared" si="58"/>
        <v>878</v>
      </c>
      <c r="U56" s="207">
        <f t="shared" si="58"/>
        <v>844</v>
      </c>
      <c r="V56" s="207">
        <f t="shared" si="58"/>
        <v>1187</v>
      </c>
      <c r="W56" s="207">
        <f t="shared" si="58"/>
        <v>1229</v>
      </c>
      <c r="X56" s="207">
        <f t="shared" si="58"/>
        <v>760</v>
      </c>
      <c r="Y56" s="207">
        <f t="shared" si="58"/>
        <v>1028</v>
      </c>
      <c r="Z56" s="207">
        <f t="shared" si="58"/>
        <v>858</v>
      </c>
      <c r="AA56" s="207">
        <f t="shared" si="58"/>
        <v>582</v>
      </c>
      <c r="AB56" s="207">
        <f t="shared" si="58"/>
        <v>762</v>
      </c>
      <c r="AC56" s="207">
        <f t="shared" si="58"/>
        <v>393</v>
      </c>
      <c r="AD56" s="207">
        <f t="shared" si="58"/>
        <v>379</v>
      </c>
      <c r="AE56" s="232"/>
      <c r="AF56" s="246" t="s">
        <v>9</v>
      </c>
      <c r="AG56" s="228"/>
      <c r="AH56" s="244" t="s">
        <v>8</v>
      </c>
      <c r="AI56" s="240">
        <f t="shared" si="42"/>
        <v>6365</v>
      </c>
      <c r="AJ56" s="248">
        <f t="shared" ref="AJ56:AS56" si="59">SUM(AJ57:AJ58)</f>
        <v>648</v>
      </c>
      <c r="AK56" s="248">
        <f t="shared" si="59"/>
        <v>296</v>
      </c>
      <c r="AL56" s="248">
        <f t="shared" si="59"/>
        <v>412</v>
      </c>
      <c r="AM56" s="248">
        <f t="shared" si="59"/>
        <v>511</v>
      </c>
      <c r="AN56" s="248">
        <f t="shared" si="59"/>
        <v>908</v>
      </c>
      <c r="AO56" s="248">
        <f t="shared" si="59"/>
        <v>640</v>
      </c>
      <c r="AP56" s="248">
        <f t="shared" si="59"/>
        <v>685</v>
      </c>
      <c r="AQ56" s="248">
        <f t="shared" si="59"/>
        <v>860</v>
      </c>
      <c r="AR56" s="248">
        <f t="shared" si="59"/>
        <v>428</v>
      </c>
      <c r="AS56" s="248">
        <f t="shared" si="59"/>
        <v>977</v>
      </c>
      <c r="AT56" s="232"/>
      <c r="AU56" s="246" t="s">
        <v>9</v>
      </c>
      <c r="AV56" s="228"/>
      <c r="AW56" s="244" t="s">
        <v>8</v>
      </c>
      <c r="AX56" s="234">
        <f t="shared" si="44"/>
        <v>5591</v>
      </c>
      <c r="AY56" s="248">
        <f>SUM(AY57:AY58)</f>
        <v>497</v>
      </c>
      <c r="AZ56" s="248">
        <f>SUM(AZ57:AZ58)</f>
        <v>427</v>
      </c>
      <c r="BA56" s="248">
        <f>SUM(BA57:BA58)</f>
        <v>585</v>
      </c>
      <c r="BB56" s="248">
        <f>SUM(BB57:BB58)</f>
        <v>495</v>
      </c>
      <c r="BC56" s="248">
        <f>SUM(BC57:BC58)</f>
        <v>527</v>
      </c>
      <c r="BD56" s="248">
        <v>604</v>
      </c>
      <c r="BE56" s="248">
        <v>609</v>
      </c>
      <c r="BF56" s="248">
        <v>507</v>
      </c>
      <c r="BG56" s="248">
        <v>282</v>
      </c>
      <c r="BH56" s="248">
        <v>423</v>
      </c>
      <c r="BI56" s="248">
        <v>635</v>
      </c>
      <c r="BJ56" s="232"/>
      <c r="BK56" s="246" t="s">
        <v>9</v>
      </c>
    </row>
    <row r="57" spans="1:63" ht="21.75" customHeight="1">
      <c r="A57" s="249" t="s">
        <v>66</v>
      </c>
      <c r="B57" s="244" t="s">
        <v>0</v>
      </c>
      <c r="C57" s="231">
        <f t="shared" si="38"/>
        <v>3668</v>
      </c>
      <c r="D57" s="207">
        <v>370</v>
      </c>
      <c r="E57" s="207">
        <v>384</v>
      </c>
      <c r="F57" s="207">
        <v>347</v>
      </c>
      <c r="G57" s="207">
        <v>411</v>
      </c>
      <c r="H57" s="207">
        <v>286</v>
      </c>
      <c r="I57" s="207">
        <v>453</v>
      </c>
      <c r="J57" s="207">
        <v>278</v>
      </c>
      <c r="K57" s="257">
        <v>479</v>
      </c>
      <c r="L57" s="207">
        <v>232</v>
      </c>
      <c r="M57" s="207">
        <v>428</v>
      </c>
      <c r="N57" s="251" t="s">
        <v>134</v>
      </c>
      <c r="O57" s="246" t="s">
        <v>3</v>
      </c>
      <c r="P57" s="249" t="s">
        <v>66</v>
      </c>
      <c r="Q57" s="244" t="s">
        <v>0</v>
      </c>
      <c r="R57" s="231">
        <f t="shared" si="40"/>
        <v>4355</v>
      </c>
      <c r="S57" s="287">
        <v>165</v>
      </c>
      <c r="T57" s="207">
        <v>426</v>
      </c>
      <c r="U57" s="287">
        <v>406</v>
      </c>
      <c r="V57" s="287">
        <v>579</v>
      </c>
      <c r="W57" s="287">
        <v>580</v>
      </c>
      <c r="X57" s="287">
        <v>361</v>
      </c>
      <c r="Y57" s="287">
        <v>457</v>
      </c>
      <c r="Z57" s="287">
        <v>383</v>
      </c>
      <c r="AA57" s="257">
        <v>281</v>
      </c>
      <c r="AB57" s="207">
        <v>353</v>
      </c>
      <c r="AC57" s="257">
        <v>188</v>
      </c>
      <c r="AD57" s="287">
        <v>176</v>
      </c>
      <c r="AE57" s="251" t="s">
        <v>134</v>
      </c>
      <c r="AF57" s="246" t="s">
        <v>3</v>
      </c>
      <c r="AG57" s="249" t="s">
        <v>66</v>
      </c>
      <c r="AH57" s="244" t="s">
        <v>0</v>
      </c>
      <c r="AI57" s="240">
        <f t="shared" si="42"/>
        <v>2902</v>
      </c>
      <c r="AJ57" s="248">
        <v>318</v>
      </c>
      <c r="AK57" s="207">
        <v>129</v>
      </c>
      <c r="AL57" s="253">
        <v>202</v>
      </c>
      <c r="AM57" s="253">
        <v>238</v>
      </c>
      <c r="AN57" s="253">
        <v>394</v>
      </c>
      <c r="AO57" s="253">
        <v>282</v>
      </c>
      <c r="AP57" s="253">
        <v>316</v>
      </c>
      <c r="AQ57" s="253">
        <v>369</v>
      </c>
      <c r="AR57" s="248">
        <v>194</v>
      </c>
      <c r="AS57" s="254">
        <v>460</v>
      </c>
      <c r="AT57" s="251" t="s">
        <v>134</v>
      </c>
      <c r="AU57" s="246" t="s">
        <v>3</v>
      </c>
      <c r="AV57" s="249" t="s">
        <v>66</v>
      </c>
      <c r="AW57" s="244" t="s">
        <v>0</v>
      </c>
      <c r="AX57" s="234">
        <f t="shared" si="44"/>
        <v>2525</v>
      </c>
      <c r="AY57" s="248">
        <v>221</v>
      </c>
      <c r="AZ57" s="207">
        <v>206</v>
      </c>
      <c r="BA57" s="253">
        <v>280</v>
      </c>
      <c r="BB57" s="253">
        <v>220</v>
      </c>
      <c r="BC57" s="253">
        <v>243</v>
      </c>
      <c r="BD57" s="253">
        <v>283</v>
      </c>
      <c r="BE57" s="253">
        <v>282</v>
      </c>
      <c r="BF57" s="253">
        <v>209</v>
      </c>
      <c r="BG57" s="248">
        <v>111</v>
      </c>
      <c r="BH57" s="253">
        <v>181</v>
      </c>
      <c r="BI57" s="254">
        <v>289</v>
      </c>
      <c r="BJ57" s="251" t="s">
        <v>134</v>
      </c>
      <c r="BK57" s="246" t="s">
        <v>3</v>
      </c>
    </row>
    <row r="58" spans="1:63" ht="21.75" customHeight="1">
      <c r="A58" s="242"/>
      <c r="B58" s="244" t="s">
        <v>1</v>
      </c>
      <c r="C58" s="231">
        <f t="shared" si="38"/>
        <v>4470</v>
      </c>
      <c r="D58" s="207">
        <v>494</v>
      </c>
      <c r="E58" s="207">
        <v>468</v>
      </c>
      <c r="F58" s="207">
        <v>441</v>
      </c>
      <c r="G58" s="207">
        <v>569</v>
      </c>
      <c r="H58" s="207">
        <v>387</v>
      </c>
      <c r="I58" s="207">
        <v>521</v>
      </c>
      <c r="J58" s="207">
        <v>312</v>
      </c>
      <c r="K58" s="257">
        <v>541</v>
      </c>
      <c r="L58" s="207">
        <v>270</v>
      </c>
      <c r="M58" s="207">
        <v>467</v>
      </c>
      <c r="N58" s="243"/>
      <c r="O58" s="246" t="s">
        <v>4</v>
      </c>
      <c r="P58" s="242"/>
      <c r="Q58" s="244" t="s">
        <v>1</v>
      </c>
      <c r="R58" s="231">
        <f t="shared" si="40"/>
        <v>4903</v>
      </c>
      <c r="S58" s="287">
        <v>193</v>
      </c>
      <c r="T58" s="287">
        <v>452</v>
      </c>
      <c r="U58" s="287">
        <v>438</v>
      </c>
      <c r="V58" s="287">
        <v>608</v>
      </c>
      <c r="W58" s="287">
        <v>649</v>
      </c>
      <c r="X58" s="287">
        <v>399</v>
      </c>
      <c r="Y58" s="287">
        <v>571</v>
      </c>
      <c r="Z58" s="287">
        <v>475</v>
      </c>
      <c r="AA58" s="257">
        <v>301</v>
      </c>
      <c r="AB58" s="207">
        <v>409</v>
      </c>
      <c r="AC58" s="257">
        <v>205</v>
      </c>
      <c r="AD58" s="287">
        <v>203</v>
      </c>
      <c r="AE58" s="243"/>
      <c r="AF58" s="246" t="s">
        <v>4</v>
      </c>
      <c r="AG58" s="242"/>
      <c r="AH58" s="244" t="s">
        <v>1</v>
      </c>
      <c r="AI58" s="240">
        <f t="shared" si="42"/>
        <v>3463</v>
      </c>
      <c r="AJ58" s="248">
        <v>330</v>
      </c>
      <c r="AK58" s="207">
        <v>167</v>
      </c>
      <c r="AL58" s="253">
        <v>210</v>
      </c>
      <c r="AM58" s="253">
        <v>273</v>
      </c>
      <c r="AN58" s="253">
        <v>514</v>
      </c>
      <c r="AO58" s="253">
        <v>358</v>
      </c>
      <c r="AP58" s="253">
        <v>369</v>
      </c>
      <c r="AQ58" s="253">
        <v>491</v>
      </c>
      <c r="AR58" s="248">
        <v>234</v>
      </c>
      <c r="AS58" s="254">
        <v>517</v>
      </c>
      <c r="AT58" s="243"/>
      <c r="AU58" s="246" t="s">
        <v>4</v>
      </c>
      <c r="AV58" s="242"/>
      <c r="AW58" s="244" t="s">
        <v>1</v>
      </c>
      <c r="AX58" s="234">
        <f t="shared" si="44"/>
        <v>3066</v>
      </c>
      <c r="AY58" s="248">
        <v>276</v>
      </c>
      <c r="AZ58" s="207">
        <v>221</v>
      </c>
      <c r="BA58" s="253">
        <v>305</v>
      </c>
      <c r="BB58" s="253">
        <v>275</v>
      </c>
      <c r="BC58" s="253">
        <v>284</v>
      </c>
      <c r="BD58" s="253">
        <v>321</v>
      </c>
      <c r="BE58" s="253">
        <v>327</v>
      </c>
      <c r="BF58" s="253">
        <v>298</v>
      </c>
      <c r="BG58" s="248">
        <v>171</v>
      </c>
      <c r="BH58" s="253">
        <v>242</v>
      </c>
      <c r="BI58" s="254">
        <v>346</v>
      </c>
      <c r="BJ58" s="243"/>
      <c r="BK58" s="246" t="s">
        <v>4</v>
      </c>
    </row>
    <row r="59" spans="1:63" ht="21.75" customHeight="1">
      <c r="A59" s="228"/>
      <c r="B59" s="244" t="s">
        <v>8</v>
      </c>
      <c r="C59" s="231">
        <f t="shared" si="38"/>
        <v>6840</v>
      </c>
      <c r="D59" s="207">
        <f t="shared" ref="D59:M59" si="60">SUM(D60:D61)</f>
        <v>675</v>
      </c>
      <c r="E59" s="207">
        <f t="shared" si="60"/>
        <v>793</v>
      </c>
      <c r="F59" s="207">
        <f t="shared" si="60"/>
        <v>630</v>
      </c>
      <c r="G59" s="207">
        <f t="shared" si="60"/>
        <v>858</v>
      </c>
      <c r="H59" s="207">
        <f t="shared" si="60"/>
        <v>613</v>
      </c>
      <c r="I59" s="207">
        <f t="shared" si="60"/>
        <v>692</v>
      </c>
      <c r="J59" s="207">
        <f t="shared" si="60"/>
        <v>490</v>
      </c>
      <c r="K59" s="207">
        <f t="shared" si="60"/>
        <v>847</v>
      </c>
      <c r="L59" s="207">
        <f t="shared" si="60"/>
        <v>483</v>
      </c>
      <c r="M59" s="245">
        <f t="shared" si="60"/>
        <v>759</v>
      </c>
      <c r="N59" s="232"/>
      <c r="O59" s="246" t="s">
        <v>9</v>
      </c>
      <c r="P59" s="228"/>
      <c r="Q59" s="244" t="s">
        <v>8</v>
      </c>
      <c r="R59" s="231">
        <f t="shared" si="40"/>
        <v>7043</v>
      </c>
      <c r="S59" s="207">
        <f t="shared" ref="S59:AD59" si="61">SUM(S60:S61)</f>
        <v>270</v>
      </c>
      <c r="T59" s="207">
        <f t="shared" si="61"/>
        <v>699</v>
      </c>
      <c r="U59" s="207">
        <f t="shared" si="61"/>
        <v>641</v>
      </c>
      <c r="V59" s="207">
        <f t="shared" si="61"/>
        <v>881</v>
      </c>
      <c r="W59" s="207">
        <f t="shared" si="61"/>
        <v>1013</v>
      </c>
      <c r="X59" s="207">
        <f t="shared" si="61"/>
        <v>607</v>
      </c>
      <c r="Y59" s="207">
        <f t="shared" si="61"/>
        <v>765</v>
      </c>
      <c r="Z59" s="207">
        <f t="shared" si="61"/>
        <v>544</v>
      </c>
      <c r="AA59" s="207">
        <f t="shared" si="61"/>
        <v>423</v>
      </c>
      <c r="AB59" s="207">
        <f t="shared" si="61"/>
        <v>561</v>
      </c>
      <c r="AC59" s="207">
        <f t="shared" si="61"/>
        <v>309</v>
      </c>
      <c r="AD59" s="207">
        <f t="shared" si="61"/>
        <v>330</v>
      </c>
      <c r="AE59" s="232"/>
      <c r="AF59" s="246" t="s">
        <v>9</v>
      </c>
      <c r="AG59" s="228"/>
      <c r="AH59" s="244" t="s">
        <v>8</v>
      </c>
      <c r="AI59" s="240">
        <f t="shared" si="42"/>
        <v>5030</v>
      </c>
      <c r="AJ59" s="248">
        <f t="shared" ref="AJ59:AS59" si="62">SUM(AJ60:AJ61)</f>
        <v>502</v>
      </c>
      <c r="AK59" s="248">
        <f t="shared" si="62"/>
        <v>259</v>
      </c>
      <c r="AL59" s="248">
        <f t="shared" si="62"/>
        <v>336</v>
      </c>
      <c r="AM59" s="248">
        <f t="shared" si="62"/>
        <v>404</v>
      </c>
      <c r="AN59" s="248">
        <f t="shared" si="62"/>
        <v>702</v>
      </c>
      <c r="AO59" s="248">
        <f t="shared" si="62"/>
        <v>540</v>
      </c>
      <c r="AP59" s="248">
        <f t="shared" si="62"/>
        <v>582</v>
      </c>
      <c r="AQ59" s="248">
        <f t="shared" si="62"/>
        <v>645</v>
      </c>
      <c r="AR59" s="248">
        <f t="shared" si="62"/>
        <v>333</v>
      </c>
      <c r="AS59" s="248">
        <f t="shared" si="62"/>
        <v>727</v>
      </c>
      <c r="AT59" s="232"/>
      <c r="AU59" s="246" t="s">
        <v>9</v>
      </c>
      <c r="AV59" s="228"/>
      <c r="AW59" s="244" t="s">
        <v>8</v>
      </c>
      <c r="AX59" s="234">
        <f t="shared" si="44"/>
        <v>4465</v>
      </c>
      <c r="AY59" s="248">
        <f>SUM(AY60:AY61)</f>
        <v>362</v>
      </c>
      <c r="AZ59" s="248">
        <f>SUM(AZ60:AZ61)</f>
        <v>331</v>
      </c>
      <c r="BA59" s="248">
        <f>SUM(BA60:BA61)</f>
        <v>463</v>
      </c>
      <c r="BB59" s="248">
        <f>SUM(BB60:BB61)</f>
        <v>389</v>
      </c>
      <c r="BC59" s="248">
        <f>SUM(BC60:BC61)</f>
        <v>400</v>
      </c>
      <c r="BD59" s="248">
        <v>437</v>
      </c>
      <c r="BE59" s="248">
        <v>461</v>
      </c>
      <c r="BF59" s="248">
        <v>439</v>
      </c>
      <c r="BG59" s="248">
        <v>270</v>
      </c>
      <c r="BH59" s="248">
        <v>356</v>
      </c>
      <c r="BI59" s="248">
        <v>557</v>
      </c>
      <c r="BJ59" s="232"/>
      <c r="BK59" s="246" t="s">
        <v>9</v>
      </c>
    </row>
    <row r="60" spans="1:63" ht="21.75" customHeight="1">
      <c r="A60" s="249" t="s">
        <v>67</v>
      </c>
      <c r="B60" s="244" t="s">
        <v>0</v>
      </c>
      <c r="C60" s="231">
        <f t="shared" si="38"/>
        <v>2899</v>
      </c>
      <c r="D60" s="207">
        <v>295</v>
      </c>
      <c r="E60" s="207">
        <v>315</v>
      </c>
      <c r="F60" s="207">
        <v>271</v>
      </c>
      <c r="G60" s="207">
        <v>352</v>
      </c>
      <c r="H60" s="207">
        <v>252</v>
      </c>
      <c r="I60" s="207">
        <v>317</v>
      </c>
      <c r="J60" s="207">
        <v>213</v>
      </c>
      <c r="K60" s="257">
        <v>354</v>
      </c>
      <c r="L60" s="207">
        <v>207</v>
      </c>
      <c r="M60" s="207">
        <v>323</v>
      </c>
      <c r="N60" s="251" t="s">
        <v>135</v>
      </c>
      <c r="O60" s="246" t="s">
        <v>3</v>
      </c>
      <c r="P60" s="249" t="s">
        <v>67</v>
      </c>
      <c r="Q60" s="244" t="s">
        <v>0</v>
      </c>
      <c r="R60" s="231">
        <f t="shared" si="40"/>
        <v>2946</v>
      </c>
      <c r="S60" s="287">
        <v>111</v>
      </c>
      <c r="T60" s="287">
        <v>299</v>
      </c>
      <c r="U60" s="287">
        <v>278</v>
      </c>
      <c r="V60" s="287">
        <v>387</v>
      </c>
      <c r="W60" s="287">
        <v>421</v>
      </c>
      <c r="X60" s="287">
        <v>248</v>
      </c>
      <c r="Y60" s="287">
        <v>308</v>
      </c>
      <c r="Z60" s="287">
        <v>221</v>
      </c>
      <c r="AA60" s="257">
        <v>176</v>
      </c>
      <c r="AB60" s="207">
        <v>230</v>
      </c>
      <c r="AC60" s="257">
        <v>121</v>
      </c>
      <c r="AD60" s="287">
        <v>146</v>
      </c>
      <c r="AE60" s="251" t="s">
        <v>135</v>
      </c>
      <c r="AF60" s="246" t="s">
        <v>3</v>
      </c>
      <c r="AG60" s="249" t="s">
        <v>67</v>
      </c>
      <c r="AH60" s="244" t="s">
        <v>0</v>
      </c>
      <c r="AI60" s="240">
        <f t="shared" si="42"/>
        <v>2135</v>
      </c>
      <c r="AJ60" s="248">
        <v>220</v>
      </c>
      <c r="AK60" s="207">
        <v>116</v>
      </c>
      <c r="AL60" s="253">
        <v>148</v>
      </c>
      <c r="AM60" s="253">
        <v>192</v>
      </c>
      <c r="AN60" s="253">
        <v>291</v>
      </c>
      <c r="AO60" s="253">
        <v>236</v>
      </c>
      <c r="AP60" s="253">
        <v>243</v>
      </c>
      <c r="AQ60" s="253">
        <v>252</v>
      </c>
      <c r="AR60" s="248">
        <v>121</v>
      </c>
      <c r="AS60" s="254">
        <v>316</v>
      </c>
      <c r="AT60" s="251" t="s">
        <v>135</v>
      </c>
      <c r="AU60" s="246" t="s">
        <v>3</v>
      </c>
      <c r="AV60" s="249" t="s">
        <v>67</v>
      </c>
      <c r="AW60" s="244" t="s">
        <v>0</v>
      </c>
      <c r="AX60" s="234">
        <f t="shared" si="44"/>
        <v>1787</v>
      </c>
      <c r="AY60" s="248">
        <v>160</v>
      </c>
      <c r="AZ60" s="207">
        <v>131</v>
      </c>
      <c r="BA60" s="253">
        <v>181</v>
      </c>
      <c r="BB60" s="253">
        <v>145</v>
      </c>
      <c r="BC60" s="253">
        <v>164</v>
      </c>
      <c r="BD60" s="253">
        <v>178</v>
      </c>
      <c r="BE60" s="253">
        <v>194</v>
      </c>
      <c r="BF60" s="253">
        <v>167</v>
      </c>
      <c r="BG60" s="248">
        <v>93</v>
      </c>
      <c r="BH60" s="253">
        <v>153</v>
      </c>
      <c r="BI60" s="254">
        <v>221</v>
      </c>
      <c r="BJ60" s="251" t="s">
        <v>135</v>
      </c>
      <c r="BK60" s="246" t="s">
        <v>3</v>
      </c>
    </row>
    <row r="61" spans="1:63" ht="21.75" customHeight="1">
      <c r="A61" s="242"/>
      <c r="B61" s="244" t="s">
        <v>1</v>
      </c>
      <c r="C61" s="231">
        <f t="shared" si="38"/>
        <v>3941</v>
      </c>
      <c r="D61" s="207">
        <v>380</v>
      </c>
      <c r="E61" s="207">
        <v>478</v>
      </c>
      <c r="F61" s="207">
        <v>359</v>
      </c>
      <c r="G61" s="207">
        <v>506</v>
      </c>
      <c r="H61" s="207">
        <v>361</v>
      </c>
      <c r="I61" s="207">
        <v>375</v>
      </c>
      <c r="J61" s="207">
        <v>277</v>
      </c>
      <c r="K61" s="257">
        <v>493</v>
      </c>
      <c r="L61" s="207">
        <v>276</v>
      </c>
      <c r="M61" s="207">
        <v>436</v>
      </c>
      <c r="N61" s="243"/>
      <c r="O61" s="246" t="s">
        <v>4</v>
      </c>
      <c r="P61" s="242"/>
      <c r="Q61" s="244" t="s">
        <v>1</v>
      </c>
      <c r="R61" s="231">
        <f t="shared" si="40"/>
        <v>4097</v>
      </c>
      <c r="S61" s="287">
        <v>159</v>
      </c>
      <c r="T61" s="287">
        <v>400</v>
      </c>
      <c r="U61" s="287">
        <v>363</v>
      </c>
      <c r="V61" s="287">
        <v>494</v>
      </c>
      <c r="W61" s="287">
        <v>592</v>
      </c>
      <c r="X61" s="287">
        <v>359</v>
      </c>
      <c r="Y61" s="287">
        <v>457</v>
      </c>
      <c r="Z61" s="287">
        <v>323</v>
      </c>
      <c r="AA61" s="257">
        <v>247</v>
      </c>
      <c r="AB61" s="207">
        <v>331</v>
      </c>
      <c r="AC61" s="257">
        <v>188</v>
      </c>
      <c r="AD61" s="287">
        <v>184</v>
      </c>
      <c r="AE61" s="243"/>
      <c r="AF61" s="246" t="s">
        <v>4</v>
      </c>
      <c r="AG61" s="242"/>
      <c r="AH61" s="244" t="s">
        <v>1</v>
      </c>
      <c r="AI61" s="240">
        <f t="shared" si="42"/>
        <v>2895</v>
      </c>
      <c r="AJ61" s="248">
        <v>282</v>
      </c>
      <c r="AK61" s="207">
        <v>143</v>
      </c>
      <c r="AL61" s="253">
        <v>188</v>
      </c>
      <c r="AM61" s="253">
        <v>212</v>
      </c>
      <c r="AN61" s="253">
        <v>411</v>
      </c>
      <c r="AO61" s="253">
        <v>304</v>
      </c>
      <c r="AP61" s="253">
        <v>339</v>
      </c>
      <c r="AQ61" s="253">
        <v>393</v>
      </c>
      <c r="AR61" s="248">
        <v>212</v>
      </c>
      <c r="AS61" s="254">
        <v>411</v>
      </c>
      <c r="AT61" s="243"/>
      <c r="AU61" s="246" t="s">
        <v>4</v>
      </c>
      <c r="AV61" s="242"/>
      <c r="AW61" s="244" t="s">
        <v>1</v>
      </c>
      <c r="AX61" s="234">
        <f t="shared" si="44"/>
        <v>2678</v>
      </c>
      <c r="AY61" s="248">
        <v>202</v>
      </c>
      <c r="AZ61" s="207">
        <v>200</v>
      </c>
      <c r="BA61" s="253">
        <v>282</v>
      </c>
      <c r="BB61" s="253">
        <v>244</v>
      </c>
      <c r="BC61" s="253">
        <v>236</v>
      </c>
      <c r="BD61" s="253">
        <v>259</v>
      </c>
      <c r="BE61" s="253">
        <v>267</v>
      </c>
      <c r="BF61" s="253">
        <v>272</v>
      </c>
      <c r="BG61" s="248">
        <v>177</v>
      </c>
      <c r="BH61" s="253">
        <v>203</v>
      </c>
      <c r="BI61" s="254">
        <v>336</v>
      </c>
      <c r="BJ61" s="243"/>
      <c r="BK61" s="246" t="s">
        <v>4</v>
      </c>
    </row>
    <row r="62" spans="1:63" ht="21.75" customHeight="1">
      <c r="A62" s="228"/>
      <c r="B62" s="244" t="s">
        <v>8</v>
      </c>
      <c r="C62" s="231">
        <f t="shared" si="38"/>
        <v>4534</v>
      </c>
      <c r="D62" s="207">
        <f t="shared" ref="D62:M62" si="63">SUM(D63:D64)</f>
        <v>448</v>
      </c>
      <c r="E62" s="207">
        <f t="shared" si="63"/>
        <v>549</v>
      </c>
      <c r="F62" s="207">
        <f t="shared" si="63"/>
        <v>438</v>
      </c>
      <c r="G62" s="207">
        <f t="shared" si="63"/>
        <v>524</v>
      </c>
      <c r="H62" s="207">
        <f t="shared" si="63"/>
        <v>441</v>
      </c>
      <c r="I62" s="207">
        <f t="shared" si="63"/>
        <v>417</v>
      </c>
      <c r="J62" s="207">
        <f t="shared" si="63"/>
        <v>321</v>
      </c>
      <c r="K62" s="207">
        <f t="shared" si="63"/>
        <v>591</v>
      </c>
      <c r="L62" s="207">
        <f t="shared" si="63"/>
        <v>359</v>
      </c>
      <c r="M62" s="245">
        <f t="shared" si="63"/>
        <v>446</v>
      </c>
      <c r="N62" s="232"/>
      <c r="O62" s="246" t="s">
        <v>9</v>
      </c>
      <c r="P62" s="228"/>
      <c r="Q62" s="244" t="s">
        <v>8</v>
      </c>
      <c r="R62" s="231">
        <f t="shared" si="40"/>
        <v>4471</v>
      </c>
      <c r="S62" s="207">
        <f t="shared" ref="S62:AD62" si="64">SUM(S63:S64)</f>
        <v>182</v>
      </c>
      <c r="T62" s="207">
        <f t="shared" si="64"/>
        <v>407</v>
      </c>
      <c r="U62" s="207">
        <f t="shared" si="64"/>
        <v>366</v>
      </c>
      <c r="V62" s="207">
        <f t="shared" si="64"/>
        <v>592</v>
      </c>
      <c r="W62" s="207">
        <f t="shared" si="64"/>
        <v>556</v>
      </c>
      <c r="X62" s="207">
        <f t="shared" si="64"/>
        <v>415</v>
      </c>
      <c r="Y62" s="207">
        <f t="shared" si="64"/>
        <v>499</v>
      </c>
      <c r="Z62" s="207">
        <f t="shared" si="64"/>
        <v>375</v>
      </c>
      <c r="AA62" s="207">
        <f t="shared" si="64"/>
        <v>309</v>
      </c>
      <c r="AB62" s="207">
        <f t="shared" si="64"/>
        <v>367</v>
      </c>
      <c r="AC62" s="207">
        <f t="shared" si="64"/>
        <v>222</v>
      </c>
      <c r="AD62" s="207">
        <f t="shared" si="64"/>
        <v>181</v>
      </c>
      <c r="AE62" s="232"/>
      <c r="AF62" s="246" t="s">
        <v>9</v>
      </c>
      <c r="AG62" s="228"/>
      <c r="AH62" s="244" t="s">
        <v>8</v>
      </c>
      <c r="AI62" s="240">
        <f t="shared" si="42"/>
        <v>3046</v>
      </c>
      <c r="AJ62" s="248">
        <f t="shared" ref="AJ62:AS62" si="65">SUM(AJ63:AJ64)</f>
        <v>300</v>
      </c>
      <c r="AK62" s="248">
        <f t="shared" si="65"/>
        <v>161</v>
      </c>
      <c r="AL62" s="248">
        <f t="shared" si="65"/>
        <v>208</v>
      </c>
      <c r="AM62" s="248">
        <f t="shared" si="65"/>
        <v>191</v>
      </c>
      <c r="AN62" s="248">
        <f t="shared" si="65"/>
        <v>423</v>
      </c>
      <c r="AO62" s="248">
        <f t="shared" si="65"/>
        <v>394</v>
      </c>
      <c r="AP62" s="248">
        <f t="shared" si="65"/>
        <v>333</v>
      </c>
      <c r="AQ62" s="248">
        <f t="shared" si="65"/>
        <v>392</v>
      </c>
      <c r="AR62" s="248">
        <f t="shared" si="65"/>
        <v>195</v>
      </c>
      <c r="AS62" s="248">
        <f t="shared" si="65"/>
        <v>449</v>
      </c>
      <c r="AT62" s="232"/>
      <c r="AU62" s="246" t="s">
        <v>9</v>
      </c>
      <c r="AV62" s="228"/>
      <c r="AW62" s="244" t="s">
        <v>8</v>
      </c>
      <c r="AX62" s="234">
        <f t="shared" si="44"/>
        <v>2923</v>
      </c>
      <c r="AY62" s="248">
        <f>SUM(AY63:AY64)</f>
        <v>221</v>
      </c>
      <c r="AZ62" s="248">
        <f>SUM(AZ63:AZ64)</f>
        <v>210</v>
      </c>
      <c r="BA62" s="248">
        <f>SUM(BA63:BA64)</f>
        <v>334</v>
      </c>
      <c r="BB62" s="248">
        <f>SUM(BB63:BB64)</f>
        <v>294</v>
      </c>
      <c r="BC62" s="248">
        <f>SUM(BC63:BC64)</f>
        <v>248</v>
      </c>
      <c r="BD62" s="248">
        <v>293</v>
      </c>
      <c r="BE62" s="248">
        <v>248</v>
      </c>
      <c r="BF62" s="248">
        <v>297</v>
      </c>
      <c r="BG62" s="248">
        <v>166</v>
      </c>
      <c r="BH62" s="248">
        <v>266</v>
      </c>
      <c r="BI62" s="248">
        <v>346</v>
      </c>
      <c r="BJ62" s="232"/>
      <c r="BK62" s="246" t="s">
        <v>9</v>
      </c>
    </row>
    <row r="63" spans="1:63" ht="21.75" customHeight="1">
      <c r="A63" s="249" t="s">
        <v>68</v>
      </c>
      <c r="B63" s="244" t="s">
        <v>0</v>
      </c>
      <c r="C63" s="231">
        <f t="shared" si="38"/>
        <v>1678</v>
      </c>
      <c r="D63" s="207">
        <v>166</v>
      </c>
      <c r="E63" s="207">
        <v>202</v>
      </c>
      <c r="F63" s="207">
        <v>150</v>
      </c>
      <c r="G63" s="207">
        <v>220</v>
      </c>
      <c r="H63" s="207">
        <v>157</v>
      </c>
      <c r="I63" s="207">
        <v>186</v>
      </c>
      <c r="J63" s="207">
        <v>116</v>
      </c>
      <c r="K63" s="257">
        <v>186</v>
      </c>
      <c r="L63" s="207">
        <v>139</v>
      </c>
      <c r="M63" s="207">
        <v>156</v>
      </c>
      <c r="N63" s="251" t="s">
        <v>136</v>
      </c>
      <c r="O63" s="246" t="s">
        <v>3</v>
      </c>
      <c r="P63" s="249" t="s">
        <v>68</v>
      </c>
      <c r="Q63" s="244" t="s">
        <v>0</v>
      </c>
      <c r="R63" s="231">
        <f t="shared" si="40"/>
        <v>1586</v>
      </c>
      <c r="S63" s="287">
        <v>75</v>
      </c>
      <c r="T63" s="287">
        <v>165</v>
      </c>
      <c r="U63" s="287">
        <v>137</v>
      </c>
      <c r="V63" s="287">
        <v>211</v>
      </c>
      <c r="W63" s="287">
        <v>181</v>
      </c>
      <c r="X63" s="287">
        <v>156</v>
      </c>
      <c r="Y63" s="287">
        <v>167</v>
      </c>
      <c r="Z63" s="287">
        <v>127</v>
      </c>
      <c r="AA63" s="257">
        <v>100</v>
      </c>
      <c r="AB63" s="207">
        <v>128</v>
      </c>
      <c r="AC63" s="257">
        <v>75</v>
      </c>
      <c r="AD63" s="287">
        <v>64</v>
      </c>
      <c r="AE63" s="251" t="s">
        <v>136</v>
      </c>
      <c r="AF63" s="246" t="s">
        <v>3</v>
      </c>
      <c r="AG63" s="249" t="s">
        <v>68</v>
      </c>
      <c r="AH63" s="244" t="s">
        <v>0</v>
      </c>
      <c r="AI63" s="240">
        <f t="shared" si="42"/>
        <v>1146</v>
      </c>
      <c r="AJ63" s="248">
        <v>127</v>
      </c>
      <c r="AK63" s="207">
        <v>59</v>
      </c>
      <c r="AL63" s="253">
        <v>84</v>
      </c>
      <c r="AM63" s="253">
        <v>87</v>
      </c>
      <c r="AN63" s="253">
        <v>165</v>
      </c>
      <c r="AO63" s="253">
        <v>136</v>
      </c>
      <c r="AP63" s="253">
        <v>124</v>
      </c>
      <c r="AQ63" s="253">
        <v>131</v>
      </c>
      <c r="AR63" s="248">
        <v>65</v>
      </c>
      <c r="AS63" s="254">
        <v>168</v>
      </c>
      <c r="AT63" s="251" t="s">
        <v>136</v>
      </c>
      <c r="AU63" s="246" t="s">
        <v>3</v>
      </c>
      <c r="AV63" s="249" t="s">
        <v>68</v>
      </c>
      <c r="AW63" s="244" t="s">
        <v>0</v>
      </c>
      <c r="AX63" s="234">
        <f t="shared" si="44"/>
        <v>982</v>
      </c>
      <c r="AY63" s="248">
        <v>77</v>
      </c>
      <c r="AZ63" s="207">
        <v>77</v>
      </c>
      <c r="BA63" s="253">
        <v>107</v>
      </c>
      <c r="BB63" s="253">
        <v>95</v>
      </c>
      <c r="BC63" s="253">
        <v>78</v>
      </c>
      <c r="BD63" s="253">
        <v>107</v>
      </c>
      <c r="BE63" s="253">
        <v>77</v>
      </c>
      <c r="BF63" s="253">
        <v>109</v>
      </c>
      <c r="BG63" s="248">
        <v>64</v>
      </c>
      <c r="BH63" s="253">
        <v>86</v>
      </c>
      <c r="BI63" s="254">
        <v>105</v>
      </c>
      <c r="BJ63" s="251" t="s">
        <v>136</v>
      </c>
      <c r="BK63" s="246" t="s">
        <v>3</v>
      </c>
    </row>
    <row r="64" spans="1:63" ht="21.75" customHeight="1">
      <c r="A64" s="242"/>
      <c r="B64" s="244" t="s">
        <v>1</v>
      </c>
      <c r="C64" s="231">
        <f t="shared" si="38"/>
        <v>2856</v>
      </c>
      <c r="D64" s="207">
        <v>282</v>
      </c>
      <c r="E64" s="207">
        <v>347</v>
      </c>
      <c r="F64" s="207">
        <v>288</v>
      </c>
      <c r="G64" s="207">
        <v>304</v>
      </c>
      <c r="H64" s="207">
        <v>284</v>
      </c>
      <c r="I64" s="207">
        <v>231</v>
      </c>
      <c r="J64" s="207">
        <v>205</v>
      </c>
      <c r="K64" s="257">
        <v>405</v>
      </c>
      <c r="L64" s="207">
        <v>220</v>
      </c>
      <c r="M64" s="207">
        <v>290</v>
      </c>
      <c r="N64" s="243"/>
      <c r="O64" s="246" t="s">
        <v>4</v>
      </c>
      <c r="P64" s="242"/>
      <c r="Q64" s="244" t="s">
        <v>1</v>
      </c>
      <c r="R64" s="231">
        <f t="shared" si="40"/>
        <v>2885</v>
      </c>
      <c r="S64" s="287">
        <v>107</v>
      </c>
      <c r="T64" s="287">
        <v>242</v>
      </c>
      <c r="U64" s="287">
        <v>229</v>
      </c>
      <c r="V64" s="287">
        <v>381</v>
      </c>
      <c r="W64" s="287">
        <v>375</v>
      </c>
      <c r="X64" s="287">
        <v>259</v>
      </c>
      <c r="Y64" s="287">
        <v>332</v>
      </c>
      <c r="Z64" s="287">
        <v>248</v>
      </c>
      <c r="AA64" s="257">
        <v>209</v>
      </c>
      <c r="AB64" s="207">
        <v>239</v>
      </c>
      <c r="AC64" s="257">
        <v>147</v>
      </c>
      <c r="AD64" s="287">
        <v>117</v>
      </c>
      <c r="AE64" s="243"/>
      <c r="AF64" s="246" t="s">
        <v>4</v>
      </c>
      <c r="AG64" s="242"/>
      <c r="AH64" s="244" t="s">
        <v>1</v>
      </c>
      <c r="AI64" s="240">
        <f t="shared" si="42"/>
        <v>1900</v>
      </c>
      <c r="AJ64" s="248">
        <v>173</v>
      </c>
      <c r="AK64" s="207">
        <v>102</v>
      </c>
      <c r="AL64" s="253">
        <v>124</v>
      </c>
      <c r="AM64" s="253">
        <v>104</v>
      </c>
      <c r="AN64" s="253">
        <v>258</v>
      </c>
      <c r="AO64" s="253">
        <v>258</v>
      </c>
      <c r="AP64" s="253">
        <v>209</v>
      </c>
      <c r="AQ64" s="253">
        <v>261</v>
      </c>
      <c r="AR64" s="248">
        <v>130</v>
      </c>
      <c r="AS64" s="254">
        <v>281</v>
      </c>
      <c r="AT64" s="243"/>
      <c r="AU64" s="246" t="s">
        <v>4</v>
      </c>
      <c r="AV64" s="242"/>
      <c r="AW64" s="244" t="s">
        <v>1</v>
      </c>
      <c r="AX64" s="234">
        <f t="shared" si="44"/>
        <v>1941</v>
      </c>
      <c r="AY64" s="248">
        <v>144</v>
      </c>
      <c r="AZ64" s="207">
        <v>133</v>
      </c>
      <c r="BA64" s="253">
        <v>227</v>
      </c>
      <c r="BB64" s="253">
        <v>199</v>
      </c>
      <c r="BC64" s="253">
        <v>170</v>
      </c>
      <c r="BD64" s="253">
        <v>186</v>
      </c>
      <c r="BE64" s="253">
        <v>171</v>
      </c>
      <c r="BF64" s="253">
        <v>188</v>
      </c>
      <c r="BG64" s="248">
        <v>102</v>
      </c>
      <c r="BH64" s="253">
        <v>180</v>
      </c>
      <c r="BI64" s="254">
        <v>241</v>
      </c>
      <c r="BJ64" s="243"/>
      <c r="BK64" s="246" t="s">
        <v>4</v>
      </c>
    </row>
    <row r="65" spans="1:63" ht="21.75" customHeight="1">
      <c r="A65" s="228"/>
      <c r="B65" s="244" t="s">
        <v>8</v>
      </c>
      <c r="C65" s="231">
        <f t="shared" si="38"/>
        <v>3337</v>
      </c>
      <c r="D65" s="207">
        <f t="shared" ref="D65:M65" si="66">SUM(D66:D67)</f>
        <v>318</v>
      </c>
      <c r="E65" s="207">
        <f t="shared" si="66"/>
        <v>370</v>
      </c>
      <c r="F65" s="207">
        <f t="shared" si="66"/>
        <v>335</v>
      </c>
      <c r="G65" s="207">
        <f t="shared" si="66"/>
        <v>355</v>
      </c>
      <c r="H65" s="207">
        <f t="shared" si="66"/>
        <v>283</v>
      </c>
      <c r="I65" s="207">
        <f t="shared" si="66"/>
        <v>278</v>
      </c>
      <c r="J65" s="207">
        <f t="shared" si="66"/>
        <v>218</v>
      </c>
      <c r="K65" s="207">
        <f t="shared" si="66"/>
        <v>444</v>
      </c>
      <c r="L65" s="207">
        <f t="shared" si="66"/>
        <v>332</v>
      </c>
      <c r="M65" s="245">
        <f t="shared" si="66"/>
        <v>404</v>
      </c>
      <c r="N65" s="251" t="s">
        <v>137</v>
      </c>
      <c r="O65" s="246" t="s">
        <v>9</v>
      </c>
      <c r="P65" s="228"/>
      <c r="Q65" s="244" t="s">
        <v>8</v>
      </c>
      <c r="R65" s="231">
        <f t="shared" si="40"/>
        <v>3211</v>
      </c>
      <c r="S65" s="207">
        <f t="shared" ref="S65:AD65" si="67">SUM(S66:S67)</f>
        <v>116</v>
      </c>
      <c r="T65" s="207">
        <f t="shared" si="67"/>
        <v>274</v>
      </c>
      <c r="U65" s="207">
        <f t="shared" si="67"/>
        <v>250</v>
      </c>
      <c r="V65" s="207">
        <f t="shared" si="67"/>
        <v>446</v>
      </c>
      <c r="W65" s="207">
        <f t="shared" si="67"/>
        <v>372</v>
      </c>
      <c r="X65" s="207">
        <f t="shared" si="67"/>
        <v>268</v>
      </c>
      <c r="Y65" s="207">
        <f t="shared" si="67"/>
        <v>382</v>
      </c>
      <c r="Z65" s="207">
        <f t="shared" si="67"/>
        <v>258</v>
      </c>
      <c r="AA65" s="207">
        <f t="shared" si="67"/>
        <v>202</v>
      </c>
      <c r="AB65" s="207">
        <f t="shared" si="67"/>
        <v>301</v>
      </c>
      <c r="AC65" s="207">
        <f t="shared" si="67"/>
        <v>193</v>
      </c>
      <c r="AD65" s="207">
        <f t="shared" si="67"/>
        <v>149</v>
      </c>
      <c r="AE65" s="251" t="s">
        <v>137</v>
      </c>
      <c r="AF65" s="246" t="s">
        <v>9</v>
      </c>
      <c r="AG65" s="228"/>
      <c r="AH65" s="244" t="s">
        <v>8</v>
      </c>
      <c r="AI65" s="240">
        <f t="shared" si="42"/>
        <v>2056</v>
      </c>
      <c r="AJ65" s="248">
        <f t="shared" ref="AJ65:AS65" si="68">SUM(AJ66:AJ67)</f>
        <v>210</v>
      </c>
      <c r="AK65" s="248">
        <f t="shared" si="68"/>
        <v>97</v>
      </c>
      <c r="AL65" s="248">
        <f t="shared" si="68"/>
        <v>148</v>
      </c>
      <c r="AM65" s="248">
        <f t="shared" si="68"/>
        <v>146</v>
      </c>
      <c r="AN65" s="248">
        <f t="shared" si="68"/>
        <v>293</v>
      </c>
      <c r="AO65" s="248">
        <f t="shared" si="68"/>
        <v>223</v>
      </c>
      <c r="AP65" s="248">
        <f t="shared" si="68"/>
        <v>204</v>
      </c>
      <c r="AQ65" s="248">
        <f t="shared" si="68"/>
        <v>261</v>
      </c>
      <c r="AR65" s="248">
        <f t="shared" si="68"/>
        <v>165</v>
      </c>
      <c r="AS65" s="248">
        <f t="shared" si="68"/>
        <v>309</v>
      </c>
      <c r="AT65" s="251" t="s">
        <v>137</v>
      </c>
      <c r="AU65" s="246" t="s">
        <v>9</v>
      </c>
      <c r="AV65" s="228"/>
      <c r="AW65" s="244" t="s">
        <v>8</v>
      </c>
      <c r="AX65" s="234">
        <f t="shared" si="44"/>
        <v>2159</v>
      </c>
      <c r="AY65" s="248">
        <f>SUM(AY66:AY67)</f>
        <v>152</v>
      </c>
      <c r="AZ65" s="248">
        <f>SUM(AZ66:AZ67)</f>
        <v>162</v>
      </c>
      <c r="BA65" s="248">
        <f>SUM(BA66:BA67)</f>
        <v>241</v>
      </c>
      <c r="BB65" s="248">
        <f>SUM(BB66:BB67)</f>
        <v>217</v>
      </c>
      <c r="BC65" s="248">
        <f>SUM(BC66:BC67)</f>
        <v>171</v>
      </c>
      <c r="BD65" s="248">
        <v>236</v>
      </c>
      <c r="BE65" s="248">
        <v>194</v>
      </c>
      <c r="BF65" s="248">
        <v>220</v>
      </c>
      <c r="BG65" s="248">
        <v>108</v>
      </c>
      <c r="BH65" s="248">
        <v>205</v>
      </c>
      <c r="BI65" s="248">
        <v>253</v>
      </c>
      <c r="BJ65" s="251" t="s">
        <v>137</v>
      </c>
      <c r="BK65" s="246" t="s">
        <v>9</v>
      </c>
    </row>
    <row r="66" spans="1:63" ht="21.75" customHeight="1">
      <c r="A66" s="289" t="s">
        <v>69</v>
      </c>
      <c r="B66" s="244" t="s">
        <v>0</v>
      </c>
      <c r="C66" s="240">
        <f t="shared" si="38"/>
        <v>919</v>
      </c>
      <c r="D66" s="207">
        <v>67</v>
      </c>
      <c r="E66" s="207">
        <v>119</v>
      </c>
      <c r="F66" s="207">
        <v>81</v>
      </c>
      <c r="G66" s="207">
        <v>98</v>
      </c>
      <c r="H66" s="207">
        <v>71</v>
      </c>
      <c r="I66" s="207">
        <v>73</v>
      </c>
      <c r="J66" s="207">
        <v>59</v>
      </c>
      <c r="K66" s="207">
        <v>131</v>
      </c>
      <c r="L66" s="207">
        <v>112</v>
      </c>
      <c r="M66" s="207">
        <v>108</v>
      </c>
      <c r="N66" s="290" t="s">
        <v>138</v>
      </c>
      <c r="O66" s="246" t="s">
        <v>3</v>
      </c>
      <c r="P66" s="289" t="s">
        <v>69</v>
      </c>
      <c r="Q66" s="244" t="s">
        <v>0</v>
      </c>
      <c r="R66" s="231">
        <f t="shared" si="40"/>
        <v>832</v>
      </c>
      <c r="S66" s="287">
        <v>29</v>
      </c>
      <c r="T66" s="287">
        <v>83</v>
      </c>
      <c r="U66" s="287">
        <v>67</v>
      </c>
      <c r="V66" s="287">
        <v>110</v>
      </c>
      <c r="W66" s="287">
        <v>84</v>
      </c>
      <c r="X66" s="287">
        <v>75</v>
      </c>
      <c r="Y66" s="287">
        <v>118</v>
      </c>
      <c r="Z66" s="287">
        <v>61</v>
      </c>
      <c r="AA66" s="287">
        <v>49</v>
      </c>
      <c r="AB66" s="287">
        <v>65</v>
      </c>
      <c r="AC66" s="287">
        <v>50</v>
      </c>
      <c r="AD66" s="287">
        <v>41</v>
      </c>
      <c r="AE66" s="290" t="s">
        <v>138</v>
      </c>
      <c r="AF66" s="246" t="s">
        <v>3</v>
      </c>
      <c r="AG66" s="289" t="s">
        <v>69</v>
      </c>
      <c r="AH66" s="244" t="s">
        <v>0</v>
      </c>
      <c r="AI66" s="240">
        <f t="shared" si="42"/>
        <v>550</v>
      </c>
      <c r="AJ66" s="207">
        <v>64</v>
      </c>
      <c r="AK66" s="207">
        <v>27</v>
      </c>
      <c r="AL66" s="207">
        <v>55</v>
      </c>
      <c r="AM66" s="207">
        <v>48</v>
      </c>
      <c r="AN66" s="207">
        <v>92</v>
      </c>
      <c r="AO66" s="207">
        <v>51</v>
      </c>
      <c r="AP66" s="207">
        <v>52</v>
      </c>
      <c r="AQ66" s="207">
        <v>59</v>
      </c>
      <c r="AR66" s="207">
        <v>36</v>
      </c>
      <c r="AS66" s="206">
        <v>66</v>
      </c>
      <c r="AT66" s="290" t="s">
        <v>138</v>
      </c>
      <c r="AU66" s="246" t="s">
        <v>3</v>
      </c>
      <c r="AV66" s="289" t="s">
        <v>69</v>
      </c>
      <c r="AW66" s="244" t="s">
        <v>0</v>
      </c>
      <c r="AX66" s="234">
        <f t="shared" si="44"/>
        <v>556</v>
      </c>
      <c r="AY66" s="207">
        <v>41</v>
      </c>
      <c r="AZ66" s="207">
        <v>34</v>
      </c>
      <c r="BA66" s="207">
        <v>53</v>
      </c>
      <c r="BB66" s="207">
        <v>49</v>
      </c>
      <c r="BC66" s="207">
        <v>54</v>
      </c>
      <c r="BD66" s="207">
        <v>56</v>
      </c>
      <c r="BE66" s="207">
        <v>51</v>
      </c>
      <c r="BF66" s="207">
        <v>68</v>
      </c>
      <c r="BG66" s="207">
        <v>33</v>
      </c>
      <c r="BH66" s="207">
        <v>48</v>
      </c>
      <c r="BI66" s="206">
        <v>69</v>
      </c>
      <c r="BJ66" s="290" t="s">
        <v>138</v>
      </c>
      <c r="BK66" s="246" t="s">
        <v>3</v>
      </c>
    </row>
    <row r="67" spans="1:63" ht="21.75" customHeight="1" thickBot="1">
      <c r="A67" s="258"/>
      <c r="B67" s="259" t="s">
        <v>1</v>
      </c>
      <c r="C67" s="266">
        <f t="shared" si="38"/>
        <v>2418</v>
      </c>
      <c r="D67" s="261">
        <v>251</v>
      </c>
      <c r="E67" s="261">
        <v>251</v>
      </c>
      <c r="F67" s="261">
        <v>254</v>
      </c>
      <c r="G67" s="261">
        <v>257</v>
      </c>
      <c r="H67" s="261">
        <v>212</v>
      </c>
      <c r="I67" s="261">
        <v>205</v>
      </c>
      <c r="J67" s="261">
        <v>159</v>
      </c>
      <c r="K67" s="261">
        <v>313</v>
      </c>
      <c r="L67" s="261">
        <v>220</v>
      </c>
      <c r="M67" s="261">
        <v>296</v>
      </c>
      <c r="N67" s="291" t="s">
        <v>139</v>
      </c>
      <c r="O67" s="263" t="s">
        <v>4</v>
      </c>
      <c r="P67" s="258"/>
      <c r="Q67" s="259" t="s">
        <v>1</v>
      </c>
      <c r="R67" s="264">
        <f t="shared" si="40"/>
        <v>2379</v>
      </c>
      <c r="S67" s="261">
        <v>87</v>
      </c>
      <c r="T67" s="261">
        <v>191</v>
      </c>
      <c r="U67" s="261">
        <v>183</v>
      </c>
      <c r="V67" s="261">
        <v>336</v>
      </c>
      <c r="W67" s="261">
        <v>288</v>
      </c>
      <c r="X67" s="261">
        <v>193</v>
      </c>
      <c r="Y67" s="261">
        <v>264</v>
      </c>
      <c r="Z67" s="261">
        <v>197</v>
      </c>
      <c r="AA67" s="261">
        <v>153</v>
      </c>
      <c r="AB67" s="261">
        <v>236</v>
      </c>
      <c r="AC67" s="261">
        <v>143</v>
      </c>
      <c r="AD67" s="261">
        <v>108</v>
      </c>
      <c r="AE67" s="291" t="s">
        <v>139</v>
      </c>
      <c r="AF67" s="263" t="s">
        <v>4</v>
      </c>
      <c r="AG67" s="258"/>
      <c r="AH67" s="259" t="s">
        <v>1</v>
      </c>
      <c r="AI67" s="266">
        <f t="shared" si="42"/>
        <v>1506</v>
      </c>
      <c r="AJ67" s="261">
        <v>146</v>
      </c>
      <c r="AK67" s="261">
        <v>70</v>
      </c>
      <c r="AL67" s="261">
        <v>93</v>
      </c>
      <c r="AM67" s="261">
        <v>98</v>
      </c>
      <c r="AN67" s="261">
        <v>201</v>
      </c>
      <c r="AO67" s="261">
        <v>172</v>
      </c>
      <c r="AP67" s="261">
        <v>152</v>
      </c>
      <c r="AQ67" s="261">
        <v>202</v>
      </c>
      <c r="AR67" s="261">
        <v>129</v>
      </c>
      <c r="AS67" s="292">
        <v>243</v>
      </c>
      <c r="AT67" s="291" t="s">
        <v>139</v>
      </c>
      <c r="AU67" s="263" t="s">
        <v>4</v>
      </c>
      <c r="AV67" s="258"/>
      <c r="AW67" s="259" t="s">
        <v>1</v>
      </c>
      <c r="AX67" s="293">
        <f t="shared" si="44"/>
        <v>1603</v>
      </c>
      <c r="AY67" s="261">
        <v>111</v>
      </c>
      <c r="AZ67" s="261">
        <v>128</v>
      </c>
      <c r="BA67" s="261">
        <v>188</v>
      </c>
      <c r="BB67" s="261">
        <v>168</v>
      </c>
      <c r="BC67" s="261">
        <v>117</v>
      </c>
      <c r="BD67" s="261">
        <v>180</v>
      </c>
      <c r="BE67" s="261">
        <v>143</v>
      </c>
      <c r="BF67" s="261">
        <v>152</v>
      </c>
      <c r="BG67" s="261">
        <v>75</v>
      </c>
      <c r="BH67" s="261">
        <v>157</v>
      </c>
      <c r="BI67" s="292">
        <v>184</v>
      </c>
      <c r="BJ67" s="291" t="s">
        <v>139</v>
      </c>
      <c r="BK67" s="263" t="s">
        <v>4</v>
      </c>
    </row>
    <row r="68" spans="1:63" ht="12.75" customHeight="1">
      <c r="A68" s="270" t="s">
        <v>678</v>
      </c>
      <c r="B68" s="271"/>
      <c r="C68" s="272"/>
      <c r="D68" s="273"/>
      <c r="E68" s="274"/>
      <c r="F68" s="275"/>
      <c r="G68" s="272"/>
      <c r="H68" s="273"/>
      <c r="I68" s="274"/>
      <c r="J68" s="275"/>
      <c r="K68" s="274"/>
      <c r="L68" s="275"/>
      <c r="M68" s="274"/>
      <c r="N68" s="276"/>
      <c r="O68" s="271"/>
      <c r="P68" s="270" t="s">
        <v>678</v>
      </c>
      <c r="Q68" s="271"/>
      <c r="R68" s="272"/>
      <c r="S68" s="273"/>
      <c r="T68" s="274"/>
      <c r="U68" s="275"/>
      <c r="V68" s="272"/>
      <c r="W68" s="274"/>
      <c r="X68" s="273"/>
      <c r="Y68" s="273"/>
      <c r="Z68" s="274"/>
      <c r="AA68" s="275"/>
      <c r="AB68" s="274"/>
      <c r="AC68" s="275"/>
      <c r="AD68" s="274"/>
      <c r="AE68" s="276"/>
      <c r="AF68" s="271"/>
      <c r="AG68" s="270" t="s">
        <v>678</v>
      </c>
      <c r="AH68" s="271"/>
      <c r="AI68" s="272"/>
      <c r="AJ68" s="273"/>
      <c r="AK68" s="272"/>
      <c r="AL68" s="274"/>
      <c r="AM68" s="273"/>
      <c r="AN68" s="274"/>
      <c r="AO68" s="275"/>
      <c r="AP68" s="274"/>
      <c r="AQ68" s="275"/>
      <c r="AR68" s="274"/>
      <c r="AS68" s="274"/>
      <c r="AT68" s="276"/>
      <c r="AU68" s="271"/>
      <c r="AV68" s="270" t="s">
        <v>678</v>
      </c>
      <c r="AW68" s="271"/>
      <c r="AX68" s="272"/>
      <c r="AY68" s="273"/>
      <c r="AZ68" s="274"/>
      <c r="BA68" s="275"/>
      <c r="BB68" s="275"/>
      <c r="BC68" s="273"/>
      <c r="BD68" s="274"/>
      <c r="BE68" s="274"/>
      <c r="BF68" s="274"/>
      <c r="BG68" s="274"/>
      <c r="BH68" s="274"/>
      <c r="BI68" s="274"/>
      <c r="BJ68" s="276"/>
      <c r="BK68" s="271"/>
    </row>
    <row r="69" spans="1:63" ht="12.75" customHeight="1">
      <c r="A69" s="270" t="s">
        <v>679</v>
      </c>
      <c r="B69" s="271"/>
      <c r="C69" s="272"/>
      <c r="D69" s="273"/>
      <c r="E69" s="274"/>
      <c r="F69" s="275"/>
      <c r="G69" s="272"/>
      <c r="H69" s="273"/>
      <c r="I69" s="274"/>
      <c r="J69" s="275"/>
      <c r="K69" s="274"/>
      <c r="L69" s="275"/>
      <c r="M69" s="274"/>
      <c r="N69" s="277"/>
      <c r="O69" s="277" t="s">
        <v>680</v>
      </c>
      <c r="P69" s="270" t="s">
        <v>679</v>
      </c>
      <c r="Q69" s="271"/>
      <c r="R69" s="272"/>
      <c r="S69" s="273"/>
      <c r="T69" s="274"/>
      <c r="U69" s="275"/>
      <c r="V69" s="272"/>
      <c r="W69" s="274"/>
      <c r="X69" s="273"/>
      <c r="Y69" s="273"/>
      <c r="Z69" s="274"/>
      <c r="AA69" s="275"/>
      <c r="AB69" s="274"/>
      <c r="AC69" s="275"/>
      <c r="AD69" s="274"/>
      <c r="AE69" s="276"/>
      <c r="AF69" s="277" t="s">
        <v>680</v>
      </c>
      <c r="AG69" s="270" t="s">
        <v>679</v>
      </c>
      <c r="AH69" s="271"/>
      <c r="AI69" s="272"/>
      <c r="AJ69" s="273"/>
      <c r="AK69" s="272"/>
      <c r="AL69" s="274"/>
      <c r="AM69" s="273"/>
      <c r="AN69" s="274"/>
      <c r="AO69" s="275"/>
      <c r="AP69" s="274"/>
      <c r="AQ69" s="275"/>
      <c r="AR69" s="274"/>
      <c r="AS69" s="274"/>
      <c r="AT69" s="276"/>
      <c r="AU69" s="277" t="s">
        <v>680</v>
      </c>
      <c r="AV69" s="270" t="s">
        <v>679</v>
      </c>
      <c r="AW69" s="271"/>
      <c r="AX69" s="272"/>
      <c r="AY69" s="273"/>
      <c r="AZ69" s="274"/>
      <c r="BA69" s="275"/>
      <c r="BB69" s="275"/>
      <c r="BC69" s="273"/>
      <c r="BD69" s="274"/>
      <c r="BE69" s="274"/>
      <c r="BF69" s="274"/>
      <c r="BG69" s="274"/>
      <c r="BH69" s="274"/>
      <c r="BI69" s="274"/>
      <c r="BJ69" s="276"/>
      <c r="BK69" s="277" t="s">
        <v>680</v>
      </c>
    </row>
    <row r="70" spans="1:63">
      <c r="C70" s="294"/>
      <c r="R70" s="294"/>
      <c r="AI70" s="294"/>
      <c r="AX70" s="294"/>
    </row>
    <row r="71" spans="1:63">
      <c r="C71" s="294"/>
      <c r="R71" s="294"/>
      <c r="AI71" s="294"/>
      <c r="AX71" s="294"/>
    </row>
    <row r="72" spans="1:63">
      <c r="C72" s="294"/>
      <c r="R72" s="294"/>
      <c r="AI72" s="294"/>
      <c r="AX72" s="294"/>
    </row>
    <row r="73" spans="1:63">
      <c r="C73" s="294"/>
      <c r="R73" s="294"/>
      <c r="AI73" s="294"/>
      <c r="AX73" s="294"/>
    </row>
    <row r="74" spans="1:63">
      <c r="C74" s="294"/>
      <c r="R74" s="294"/>
      <c r="AI74" s="294"/>
      <c r="AX74" s="294"/>
    </row>
    <row r="75" spans="1:63">
      <c r="C75" s="294"/>
      <c r="R75" s="294"/>
      <c r="AI75" s="294"/>
      <c r="AX75" s="294"/>
    </row>
    <row r="76" spans="1:63">
      <c r="C76" s="294"/>
      <c r="R76" s="294"/>
      <c r="AI76" s="294"/>
      <c r="AX76" s="294"/>
    </row>
    <row r="77" spans="1:63">
      <c r="C77" s="294"/>
      <c r="R77" s="294"/>
      <c r="AI77" s="294"/>
      <c r="AX77" s="294"/>
    </row>
    <row r="78" spans="1:63">
      <c r="C78" s="294"/>
      <c r="R78" s="294"/>
      <c r="AI78" s="294"/>
      <c r="AX78" s="294"/>
    </row>
    <row r="79" spans="1:63">
      <c r="C79" s="294"/>
      <c r="R79" s="294"/>
      <c r="AI79" s="294"/>
      <c r="AX79" s="294"/>
    </row>
    <row r="80" spans="1:63">
      <c r="C80" s="294"/>
      <c r="R80" s="294"/>
      <c r="AI80" s="294"/>
      <c r="AX80" s="294"/>
    </row>
    <row r="81" spans="3:50">
      <c r="C81" s="294"/>
      <c r="R81" s="294"/>
      <c r="AI81" s="294"/>
      <c r="AX81" s="294"/>
    </row>
    <row r="82" spans="3:50">
      <c r="C82" s="294"/>
      <c r="R82" s="294"/>
      <c r="AI82" s="294"/>
      <c r="AX82" s="294"/>
    </row>
    <row r="83" spans="3:50">
      <c r="C83" s="294"/>
      <c r="R83" s="294"/>
      <c r="AI83" s="294"/>
      <c r="AX83" s="294"/>
    </row>
    <row r="84" spans="3:50">
      <c r="C84" s="294"/>
      <c r="R84" s="294"/>
      <c r="AI84" s="294"/>
      <c r="AX84" s="294"/>
    </row>
    <row r="85" spans="3:50">
      <c r="C85" s="294"/>
      <c r="R85" s="294"/>
      <c r="AI85" s="294"/>
      <c r="AX85" s="294"/>
    </row>
    <row r="86" spans="3:50">
      <c r="C86" s="294"/>
      <c r="R86" s="294"/>
      <c r="AI86" s="294"/>
      <c r="AX86" s="294"/>
    </row>
    <row r="87" spans="3:50">
      <c r="C87" s="294"/>
      <c r="R87" s="294"/>
      <c r="AI87" s="294"/>
      <c r="AX87" s="294"/>
    </row>
    <row r="88" spans="3:50">
      <c r="C88" s="294"/>
      <c r="R88" s="294"/>
      <c r="AI88" s="294"/>
      <c r="AX88" s="294"/>
    </row>
  </sheetData>
  <mergeCells count="29">
    <mergeCell ref="A39:B40"/>
    <mergeCell ref="P3:Q4"/>
    <mergeCell ref="P39:Q40"/>
    <mergeCell ref="BJ39:BK39"/>
    <mergeCell ref="BJ40:BK40"/>
    <mergeCell ref="BJ4:BK4"/>
    <mergeCell ref="BJ3:BK3"/>
    <mergeCell ref="AG3:AH4"/>
    <mergeCell ref="AG39:AH40"/>
    <mergeCell ref="AV3:AW4"/>
    <mergeCell ref="AV39:AW40"/>
    <mergeCell ref="X37:AF37"/>
    <mergeCell ref="P37:W37"/>
    <mergeCell ref="I37:O37"/>
    <mergeCell ref="A37:H37"/>
    <mergeCell ref="BD1:BK1"/>
    <mergeCell ref="BD37:BK37"/>
    <mergeCell ref="AV37:BC37"/>
    <mergeCell ref="A1:H1"/>
    <mergeCell ref="I1:O1"/>
    <mergeCell ref="P1:W1"/>
    <mergeCell ref="X1:AF1"/>
    <mergeCell ref="AG1:AN1"/>
    <mergeCell ref="A3:B4"/>
    <mergeCell ref="D2:E2"/>
    <mergeCell ref="AG37:AN37"/>
    <mergeCell ref="AO37:AU37"/>
    <mergeCell ref="AO1:AU1"/>
    <mergeCell ref="AV1:BC1"/>
  </mergeCells>
  <phoneticPr fontId="7" type="noConversion"/>
  <printOptions horizontalCentered="1" gridLinesSet="0"/>
  <pageMargins left="0.78740157480314965" right="0.78740157480314965" top="0.98425196850393704" bottom="0.98425196850393704" header="0.59055118110236227" footer="0.27559055118110237"/>
  <pageSetup paperSize="7" scale="74" firstPageNumber="72" pageOrder="overThenDown" orientation="portrait" useFirstPageNumber="1" r:id="rId1"/>
  <headerFooter differentOddEven="1"/>
  <rowBreaks count="1" manualBreakCount="1">
    <brk id="36" max="59" man="1"/>
  </rowBreaks>
  <colBreaks count="7" manualBreakCount="7">
    <brk id="8" max="68" man="1"/>
    <brk id="15" max="1048575" man="1"/>
    <brk id="23" max="68" man="1"/>
    <brk id="32" max="1048575" man="1"/>
    <brk id="40" max="68" man="1"/>
    <brk id="47" max="1048575" man="1"/>
    <brk id="55" max="6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84"/>
  <sheetViews>
    <sheetView zoomScale="85" zoomScaleNormal="85" zoomScaleSheetLayoutView="100" workbookViewId="0">
      <selection activeCell="C4" sqref="C4"/>
    </sheetView>
  </sheetViews>
  <sheetFormatPr defaultRowHeight="12"/>
  <cols>
    <col min="1" max="1" width="12.625" style="95" customWidth="1"/>
    <col min="2" max="7" width="11.125" style="95" customWidth="1"/>
    <col min="8" max="11" width="11.125" style="96" customWidth="1"/>
    <col min="12" max="12" width="11.125" style="296" customWidth="1"/>
    <col min="13" max="13" width="11.125" style="327" customWidth="1"/>
    <col min="14" max="14" width="12.625" style="95" customWidth="1"/>
    <col min="15" max="16384" width="9" style="17"/>
  </cols>
  <sheetData>
    <row r="1" spans="1:14" s="10" customFormat="1" ht="26.25" customHeight="1">
      <c r="A1" s="658" t="s">
        <v>484</v>
      </c>
      <c r="B1" s="658"/>
      <c r="C1" s="658"/>
      <c r="D1" s="658"/>
      <c r="E1" s="658"/>
      <c r="F1" s="658"/>
      <c r="G1" s="658"/>
      <c r="H1" s="657" t="s">
        <v>485</v>
      </c>
      <c r="I1" s="657"/>
      <c r="J1" s="657"/>
      <c r="K1" s="657"/>
      <c r="L1" s="657"/>
      <c r="M1" s="657"/>
      <c r="N1" s="657"/>
    </row>
    <row r="2" spans="1:14" ht="20.25" customHeight="1" thickBot="1">
      <c r="A2" s="13" t="s">
        <v>54</v>
      </c>
      <c r="B2" s="13"/>
      <c r="C2" s="13"/>
      <c r="D2" s="13"/>
      <c r="E2" s="13"/>
      <c r="F2" s="13"/>
      <c r="G2" s="13"/>
      <c r="H2" s="191"/>
      <c r="I2" s="191"/>
      <c r="J2" s="191"/>
      <c r="K2" s="191"/>
      <c r="L2" s="189"/>
      <c r="M2" s="187"/>
      <c r="N2" s="16" t="s">
        <v>204</v>
      </c>
    </row>
    <row r="3" spans="1:14" ht="15.75" customHeight="1">
      <c r="A3" s="298" t="s">
        <v>140</v>
      </c>
      <c r="B3" s="672">
        <v>2013</v>
      </c>
      <c r="C3" s="673"/>
      <c r="D3" s="673"/>
      <c r="E3" s="673"/>
      <c r="F3" s="673"/>
      <c r="G3" s="673"/>
      <c r="H3" s="673">
        <v>2014</v>
      </c>
      <c r="I3" s="673"/>
      <c r="J3" s="673"/>
      <c r="K3" s="673"/>
      <c r="L3" s="673"/>
      <c r="M3" s="674"/>
      <c r="N3" s="299" t="s">
        <v>141</v>
      </c>
    </row>
    <row r="4" spans="1:14" ht="15.75" customHeight="1">
      <c r="A4" s="298" t="s">
        <v>70</v>
      </c>
      <c r="B4" s="300" t="s">
        <v>234</v>
      </c>
      <c r="C4" s="301"/>
      <c r="D4" s="302"/>
      <c r="E4" s="301" t="s">
        <v>235</v>
      </c>
      <c r="F4" s="301"/>
      <c r="G4" s="301"/>
      <c r="H4" s="300" t="s">
        <v>229</v>
      </c>
      <c r="I4" s="301"/>
      <c r="J4" s="302"/>
      <c r="K4" s="301" t="s">
        <v>233</v>
      </c>
      <c r="L4" s="301"/>
      <c r="M4" s="301"/>
      <c r="N4" s="299" t="s">
        <v>142</v>
      </c>
    </row>
    <row r="5" spans="1:14" ht="15.75" customHeight="1">
      <c r="A5" s="303" t="s">
        <v>143</v>
      </c>
      <c r="B5" s="304" t="s">
        <v>230</v>
      </c>
      <c r="C5" s="305" t="s">
        <v>231</v>
      </c>
      <c r="D5" s="306" t="s">
        <v>232</v>
      </c>
      <c r="E5" s="307" t="s">
        <v>230</v>
      </c>
      <c r="F5" s="305" t="s">
        <v>231</v>
      </c>
      <c r="G5" s="308" t="s">
        <v>232</v>
      </c>
      <c r="H5" s="304" t="s">
        <v>230</v>
      </c>
      <c r="I5" s="305" t="s">
        <v>231</v>
      </c>
      <c r="J5" s="306" t="s">
        <v>232</v>
      </c>
      <c r="K5" s="307" t="s">
        <v>230</v>
      </c>
      <c r="L5" s="305" t="s">
        <v>231</v>
      </c>
      <c r="M5" s="308" t="s">
        <v>232</v>
      </c>
      <c r="N5" s="309" t="s">
        <v>228</v>
      </c>
    </row>
    <row r="6" spans="1:14" s="77" customFormat="1" ht="27.75" customHeight="1">
      <c r="A6" s="310" t="s">
        <v>144</v>
      </c>
      <c r="B6" s="311">
        <v>1148157</v>
      </c>
      <c r="C6" s="311">
        <v>578035</v>
      </c>
      <c r="D6" s="311">
        <v>570122</v>
      </c>
      <c r="E6" s="312">
        <v>100</v>
      </c>
      <c r="F6" s="312">
        <v>50.344595730374856</v>
      </c>
      <c r="G6" s="312">
        <v>49.655404269625144</v>
      </c>
      <c r="H6" s="311">
        <v>1174228</v>
      </c>
      <c r="I6" s="311">
        <v>591384</v>
      </c>
      <c r="J6" s="311">
        <v>582844</v>
      </c>
      <c r="K6" s="312">
        <v>100</v>
      </c>
      <c r="L6" s="312">
        <v>50.36</v>
      </c>
      <c r="M6" s="312">
        <v>49.64</v>
      </c>
      <c r="N6" s="313" t="s">
        <v>145</v>
      </c>
    </row>
    <row r="7" spans="1:14" ht="27.75" customHeight="1">
      <c r="A7" s="314" t="s">
        <v>146</v>
      </c>
      <c r="B7" s="315">
        <v>58413</v>
      </c>
      <c r="C7" s="315">
        <v>30084</v>
      </c>
      <c r="D7" s="315">
        <v>28329</v>
      </c>
      <c r="E7" s="61">
        <v>5.09</v>
      </c>
      <c r="F7" s="61">
        <v>5.2</v>
      </c>
      <c r="G7" s="61">
        <v>4.97</v>
      </c>
      <c r="H7" s="315">
        <v>60295</v>
      </c>
      <c r="I7" s="315">
        <v>30981</v>
      </c>
      <c r="J7" s="315">
        <v>29314</v>
      </c>
      <c r="K7" s="61">
        <v>5.13</v>
      </c>
      <c r="L7" s="61">
        <v>5.24</v>
      </c>
      <c r="M7" s="61">
        <v>50.3</v>
      </c>
      <c r="N7" s="316" t="s">
        <v>147</v>
      </c>
    </row>
    <row r="8" spans="1:14" ht="27.75" customHeight="1">
      <c r="A8" s="314" t="s">
        <v>148</v>
      </c>
      <c r="B8" s="315">
        <v>58050</v>
      </c>
      <c r="C8" s="315">
        <v>29824</v>
      </c>
      <c r="D8" s="315">
        <v>28226</v>
      </c>
      <c r="E8" s="61">
        <v>5.0599999999999996</v>
      </c>
      <c r="F8" s="61">
        <v>5.16</v>
      </c>
      <c r="G8" s="61">
        <v>4.95</v>
      </c>
      <c r="H8" s="315">
        <v>58506</v>
      </c>
      <c r="I8" s="315">
        <v>29986</v>
      </c>
      <c r="J8" s="315">
        <v>28520</v>
      </c>
      <c r="K8" s="61">
        <v>4.9800000000000004</v>
      </c>
      <c r="L8" s="61">
        <v>5.07</v>
      </c>
      <c r="M8" s="61">
        <v>4.8899999999999997</v>
      </c>
      <c r="N8" s="316" t="s">
        <v>149</v>
      </c>
    </row>
    <row r="9" spans="1:14" ht="27.75" customHeight="1">
      <c r="A9" s="314" t="s">
        <v>55</v>
      </c>
      <c r="B9" s="315">
        <v>70050</v>
      </c>
      <c r="C9" s="315">
        <v>36370</v>
      </c>
      <c r="D9" s="315">
        <v>33680</v>
      </c>
      <c r="E9" s="61">
        <v>6.1</v>
      </c>
      <c r="F9" s="61">
        <v>6.29</v>
      </c>
      <c r="G9" s="61">
        <v>5.91</v>
      </c>
      <c r="H9" s="315">
        <v>67208</v>
      </c>
      <c r="I9" s="315">
        <v>34967</v>
      </c>
      <c r="J9" s="315">
        <v>32241</v>
      </c>
      <c r="K9" s="61">
        <v>5.72</v>
      </c>
      <c r="L9" s="61">
        <v>5.91</v>
      </c>
      <c r="M9" s="61">
        <v>5.53</v>
      </c>
      <c r="N9" s="316" t="s">
        <v>150</v>
      </c>
    </row>
    <row r="10" spans="1:14" ht="27.75" customHeight="1">
      <c r="A10" s="314" t="s">
        <v>151</v>
      </c>
      <c r="B10" s="315">
        <v>85320</v>
      </c>
      <c r="C10" s="315">
        <v>44625</v>
      </c>
      <c r="D10" s="315">
        <v>40695</v>
      </c>
      <c r="E10" s="61">
        <v>7.43</v>
      </c>
      <c r="F10" s="61">
        <v>7.72</v>
      </c>
      <c r="G10" s="61">
        <v>7.14</v>
      </c>
      <c r="H10" s="315">
        <v>83472</v>
      </c>
      <c r="I10" s="315">
        <v>43571</v>
      </c>
      <c r="J10" s="315">
        <v>39901</v>
      </c>
      <c r="K10" s="61">
        <v>7.11</v>
      </c>
      <c r="L10" s="61">
        <v>7.37</v>
      </c>
      <c r="M10" s="61">
        <v>6.85</v>
      </c>
      <c r="N10" s="316" t="s">
        <v>152</v>
      </c>
    </row>
    <row r="11" spans="1:14" ht="27.75" customHeight="1">
      <c r="A11" s="314" t="s">
        <v>56</v>
      </c>
      <c r="B11" s="315">
        <v>87133</v>
      </c>
      <c r="C11" s="315">
        <v>45292</v>
      </c>
      <c r="D11" s="315">
        <v>41841</v>
      </c>
      <c r="E11" s="61">
        <v>7.59</v>
      </c>
      <c r="F11" s="61">
        <v>7.84</v>
      </c>
      <c r="G11" s="61">
        <v>7.34</v>
      </c>
      <c r="H11" s="315">
        <v>90956</v>
      </c>
      <c r="I11" s="315">
        <v>47275</v>
      </c>
      <c r="J11" s="315">
        <v>43681</v>
      </c>
      <c r="K11" s="61">
        <v>7.75</v>
      </c>
      <c r="L11" s="61">
        <v>7.99</v>
      </c>
      <c r="M11" s="61">
        <v>7.49</v>
      </c>
      <c r="N11" s="316" t="s">
        <v>153</v>
      </c>
    </row>
    <row r="12" spans="1:14" ht="27.75" customHeight="1">
      <c r="A12" s="314" t="s">
        <v>57</v>
      </c>
      <c r="B12" s="315">
        <v>81557</v>
      </c>
      <c r="C12" s="315">
        <v>42471</v>
      </c>
      <c r="D12" s="315">
        <v>39086</v>
      </c>
      <c r="E12" s="61">
        <v>7.1</v>
      </c>
      <c r="F12" s="61">
        <v>7.35</v>
      </c>
      <c r="G12" s="61">
        <v>6.86</v>
      </c>
      <c r="H12" s="315">
        <v>84048</v>
      </c>
      <c r="I12" s="315">
        <v>44036</v>
      </c>
      <c r="J12" s="315">
        <v>40012</v>
      </c>
      <c r="K12" s="61">
        <v>7.16</v>
      </c>
      <c r="L12" s="61">
        <v>7.45</v>
      </c>
      <c r="M12" s="61">
        <v>6.86</v>
      </c>
      <c r="N12" s="316" t="s">
        <v>154</v>
      </c>
    </row>
    <row r="13" spans="1:14" ht="27.75" customHeight="1">
      <c r="A13" s="314" t="s">
        <v>58</v>
      </c>
      <c r="B13" s="315">
        <v>103634</v>
      </c>
      <c r="C13" s="315">
        <v>52913</v>
      </c>
      <c r="D13" s="315">
        <v>50721</v>
      </c>
      <c r="E13" s="61">
        <v>9.0299999999999994</v>
      </c>
      <c r="F13" s="61">
        <v>9.15</v>
      </c>
      <c r="G13" s="61">
        <v>8.9</v>
      </c>
      <c r="H13" s="315">
        <v>102493</v>
      </c>
      <c r="I13" s="315">
        <v>52403</v>
      </c>
      <c r="J13" s="315">
        <v>50090</v>
      </c>
      <c r="K13" s="61">
        <v>8.73</v>
      </c>
      <c r="L13" s="61">
        <v>8.86</v>
      </c>
      <c r="M13" s="61">
        <v>8.59</v>
      </c>
      <c r="N13" s="316" t="s">
        <v>155</v>
      </c>
    </row>
    <row r="14" spans="1:14" ht="27.75" customHeight="1">
      <c r="A14" s="314" t="s">
        <v>59</v>
      </c>
      <c r="B14" s="315">
        <v>98150</v>
      </c>
      <c r="C14" s="315">
        <v>49738</v>
      </c>
      <c r="D14" s="315">
        <v>48412</v>
      </c>
      <c r="E14" s="61">
        <v>8.5500000000000007</v>
      </c>
      <c r="F14" s="61">
        <v>8.6</v>
      </c>
      <c r="G14" s="61">
        <v>8.49</v>
      </c>
      <c r="H14" s="315">
        <v>100192</v>
      </c>
      <c r="I14" s="315">
        <v>50915</v>
      </c>
      <c r="J14" s="315">
        <v>49277</v>
      </c>
      <c r="K14" s="61">
        <v>8.5299999999999994</v>
      </c>
      <c r="L14" s="61">
        <v>8.61</v>
      </c>
      <c r="M14" s="61">
        <v>8.4499999999999993</v>
      </c>
      <c r="N14" s="316" t="s">
        <v>156</v>
      </c>
    </row>
    <row r="15" spans="1:14" ht="27.75" customHeight="1">
      <c r="A15" s="314" t="s">
        <v>60</v>
      </c>
      <c r="B15" s="315">
        <v>112302</v>
      </c>
      <c r="C15" s="315">
        <v>56178</v>
      </c>
      <c r="D15" s="315">
        <v>56124</v>
      </c>
      <c r="E15" s="61">
        <v>9.7799999999999994</v>
      </c>
      <c r="F15" s="61">
        <v>9.7200000000000006</v>
      </c>
      <c r="G15" s="61">
        <v>9.84</v>
      </c>
      <c r="H15" s="315">
        <v>111505</v>
      </c>
      <c r="I15" s="315">
        <v>56199</v>
      </c>
      <c r="J15" s="315">
        <v>55306</v>
      </c>
      <c r="K15" s="61">
        <v>9.5</v>
      </c>
      <c r="L15" s="61">
        <v>9.5</v>
      </c>
      <c r="M15" s="61">
        <v>9.49</v>
      </c>
      <c r="N15" s="316" t="s">
        <v>157</v>
      </c>
    </row>
    <row r="16" spans="1:14" ht="27.75" customHeight="1">
      <c r="A16" s="314" t="s">
        <v>61</v>
      </c>
      <c r="B16" s="315">
        <v>104551</v>
      </c>
      <c r="C16" s="315">
        <v>51955</v>
      </c>
      <c r="D16" s="315">
        <v>52596</v>
      </c>
      <c r="E16" s="61">
        <v>9.11</v>
      </c>
      <c r="F16" s="61">
        <v>8.99</v>
      </c>
      <c r="G16" s="61">
        <v>9.23</v>
      </c>
      <c r="H16" s="315">
        <v>107434</v>
      </c>
      <c r="I16" s="315">
        <v>53000</v>
      </c>
      <c r="J16" s="315">
        <v>54434</v>
      </c>
      <c r="K16" s="61">
        <v>9.15</v>
      </c>
      <c r="L16" s="61">
        <v>8.9600000000000009</v>
      </c>
      <c r="M16" s="61">
        <v>9.34</v>
      </c>
      <c r="N16" s="316" t="s">
        <v>158</v>
      </c>
    </row>
    <row r="17" spans="1:16" ht="27.75" customHeight="1">
      <c r="A17" s="314" t="s">
        <v>62</v>
      </c>
      <c r="B17" s="315">
        <v>95778</v>
      </c>
      <c r="C17" s="315">
        <v>49540</v>
      </c>
      <c r="D17" s="315">
        <v>46238</v>
      </c>
      <c r="E17" s="61">
        <v>8.34</v>
      </c>
      <c r="F17" s="61">
        <v>8.57</v>
      </c>
      <c r="G17" s="61">
        <v>8.11</v>
      </c>
      <c r="H17" s="315">
        <v>98888</v>
      </c>
      <c r="I17" s="315">
        <v>50911</v>
      </c>
      <c r="J17" s="315">
        <v>47977</v>
      </c>
      <c r="K17" s="61">
        <v>8.42</v>
      </c>
      <c r="L17" s="61">
        <v>8.61</v>
      </c>
      <c r="M17" s="61">
        <v>8.23</v>
      </c>
      <c r="N17" s="316" t="s">
        <v>159</v>
      </c>
    </row>
    <row r="18" spans="1:16" ht="27.75" customHeight="1">
      <c r="A18" s="314" t="s">
        <v>63</v>
      </c>
      <c r="B18" s="315">
        <v>64928</v>
      </c>
      <c r="C18" s="315">
        <v>33140</v>
      </c>
      <c r="D18" s="315">
        <v>31788</v>
      </c>
      <c r="E18" s="61">
        <v>5.65</v>
      </c>
      <c r="F18" s="61">
        <v>5.73</v>
      </c>
      <c r="G18" s="61">
        <v>5.58</v>
      </c>
      <c r="H18" s="315">
        <v>72006</v>
      </c>
      <c r="I18" s="315">
        <v>36789</v>
      </c>
      <c r="J18" s="315">
        <v>35217</v>
      </c>
      <c r="K18" s="61">
        <v>6.13</v>
      </c>
      <c r="L18" s="61">
        <v>6.22</v>
      </c>
      <c r="M18" s="61">
        <v>6.04</v>
      </c>
      <c r="N18" s="316" t="s">
        <v>160</v>
      </c>
    </row>
    <row r="19" spans="1:16" ht="27.75" customHeight="1">
      <c r="A19" s="314" t="s">
        <v>64</v>
      </c>
      <c r="B19" s="315">
        <v>39064</v>
      </c>
      <c r="C19" s="315">
        <v>19329</v>
      </c>
      <c r="D19" s="315">
        <v>19735</v>
      </c>
      <c r="E19" s="61">
        <v>3.4</v>
      </c>
      <c r="F19" s="61">
        <v>3.34</v>
      </c>
      <c r="G19" s="61">
        <v>3.46</v>
      </c>
      <c r="H19" s="315">
        <v>42753</v>
      </c>
      <c r="I19" s="315">
        <v>21111</v>
      </c>
      <c r="J19" s="315">
        <v>21642</v>
      </c>
      <c r="K19" s="61">
        <v>3.64</v>
      </c>
      <c r="L19" s="61">
        <v>3.57</v>
      </c>
      <c r="M19" s="61">
        <v>3.71</v>
      </c>
      <c r="N19" s="316" t="s">
        <v>161</v>
      </c>
    </row>
    <row r="20" spans="1:16" ht="27.75" customHeight="1">
      <c r="A20" s="314" t="s">
        <v>319</v>
      </c>
      <c r="B20" s="315">
        <v>30172</v>
      </c>
      <c r="C20" s="315">
        <v>14216</v>
      </c>
      <c r="D20" s="315">
        <v>15956</v>
      </c>
      <c r="E20" s="61">
        <v>2.63</v>
      </c>
      <c r="F20" s="61">
        <v>2.46</v>
      </c>
      <c r="G20" s="61">
        <v>2.8</v>
      </c>
      <c r="H20" s="315">
        <v>32044</v>
      </c>
      <c r="I20" s="315">
        <v>15352</v>
      </c>
      <c r="J20" s="315">
        <v>16692</v>
      </c>
      <c r="K20" s="61">
        <v>2.73</v>
      </c>
      <c r="L20" s="61">
        <v>2.6</v>
      </c>
      <c r="M20" s="61">
        <v>2.86</v>
      </c>
      <c r="N20" s="316" t="s">
        <v>162</v>
      </c>
    </row>
    <row r="21" spans="1:16" ht="27.75" customHeight="1">
      <c r="A21" s="314" t="s">
        <v>66</v>
      </c>
      <c r="B21" s="315">
        <v>24771</v>
      </c>
      <c r="C21" s="315">
        <v>10810</v>
      </c>
      <c r="D21" s="315">
        <v>13961</v>
      </c>
      <c r="E21" s="61">
        <v>2.16</v>
      </c>
      <c r="F21" s="61">
        <v>1.87</v>
      </c>
      <c r="G21" s="61">
        <v>2.4500000000000002</v>
      </c>
      <c r="H21" s="315">
        <v>25477</v>
      </c>
      <c r="I21" s="315">
        <v>11191</v>
      </c>
      <c r="J21" s="315">
        <v>14286</v>
      </c>
      <c r="K21" s="61">
        <v>2.17</v>
      </c>
      <c r="L21" s="61">
        <v>1.89</v>
      </c>
      <c r="M21" s="61">
        <v>2.4500000000000002</v>
      </c>
      <c r="N21" s="316" t="s">
        <v>163</v>
      </c>
    </row>
    <row r="22" spans="1:16" ht="27.75" customHeight="1">
      <c r="A22" s="314" t="s">
        <v>67</v>
      </c>
      <c r="B22" s="315">
        <v>17414</v>
      </c>
      <c r="C22" s="315">
        <v>6740</v>
      </c>
      <c r="D22" s="315">
        <v>10674</v>
      </c>
      <c r="E22" s="61">
        <v>1.52</v>
      </c>
      <c r="F22" s="61">
        <v>1.17</v>
      </c>
      <c r="G22" s="61">
        <v>1.87</v>
      </c>
      <c r="H22" s="315">
        <v>18522</v>
      </c>
      <c r="I22" s="315">
        <v>7269</v>
      </c>
      <c r="J22" s="315">
        <v>11253</v>
      </c>
      <c r="K22" s="61">
        <v>1.58</v>
      </c>
      <c r="L22" s="61">
        <v>1.23</v>
      </c>
      <c r="M22" s="61">
        <v>1.93</v>
      </c>
      <c r="N22" s="316" t="s">
        <v>164</v>
      </c>
    </row>
    <row r="23" spans="1:16" ht="27.75" customHeight="1">
      <c r="A23" s="314" t="s">
        <v>68</v>
      </c>
      <c r="B23" s="315">
        <v>9737</v>
      </c>
      <c r="C23" s="315">
        <v>3016</v>
      </c>
      <c r="D23" s="315">
        <v>6721</v>
      </c>
      <c r="E23" s="61">
        <v>0.85</v>
      </c>
      <c r="F23" s="61">
        <v>0.52</v>
      </c>
      <c r="G23" s="61">
        <v>1.18</v>
      </c>
      <c r="H23" s="315">
        <v>10599</v>
      </c>
      <c r="I23" s="315">
        <v>3431</v>
      </c>
      <c r="J23" s="315">
        <v>7168</v>
      </c>
      <c r="K23" s="61">
        <v>0.9</v>
      </c>
      <c r="L23" s="61">
        <v>0.57999999999999996</v>
      </c>
      <c r="M23" s="61">
        <v>1.23</v>
      </c>
      <c r="N23" s="316" t="s">
        <v>165</v>
      </c>
    </row>
    <row r="24" spans="1:16" ht="27.75" customHeight="1">
      <c r="A24" s="27" t="s">
        <v>69</v>
      </c>
      <c r="B24" s="315">
        <v>7133</v>
      </c>
      <c r="C24" s="315">
        <v>1794</v>
      </c>
      <c r="D24" s="315">
        <v>5339</v>
      </c>
      <c r="E24" s="61">
        <v>0.62</v>
      </c>
      <c r="F24" s="61">
        <v>0.3</v>
      </c>
      <c r="G24" s="61">
        <v>0.94</v>
      </c>
      <c r="H24" s="315">
        <v>7830</v>
      </c>
      <c r="I24" s="315">
        <v>1997</v>
      </c>
      <c r="J24" s="315">
        <v>5833</v>
      </c>
      <c r="K24" s="61">
        <v>0.67</v>
      </c>
      <c r="L24" s="61">
        <v>0.34</v>
      </c>
      <c r="M24" s="61">
        <v>1</v>
      </c>
      <c r="N24" s="316" t="s">
        <v>166</v>
      </c>
    </row>
    <row r="25" spans="1:16" ht="9.9499999999999993" customHeight="1" thickBot="1">
      <c r="A25" s="317"/>
      <c r="B25" s="318"/>
      <c r="C25" s="319"/>
      <c r="D25" s="319"/>
      <c r="E25" s="319"/>
      <c r="F25" s="319"/>
      <c r="G25" s="319"/>
      <c r="H25" s="320"/>
      <c r="I25" s="321"/>
      <c r="J25" s="321"/>
      <c r="K25" s="322"/>
      <c r="L25" s="323"/>
      <c r="M25" s="324"/>
      <c r="N25" s="325"/>
    </row>
    <row r="26" spans="1:16" ht="15.75" customHeight="1">
      <c r="A26" s="94" t="s">
        <v>246</v>
      </c>
      <c r="B26" s="326"/>
      <c r="C26" s="326"/>
      <c r="D26" s="326"/>
      <c r="E26" s="326"/>
      <c r="F26" s="326"/>
      <c r="G26" s="326"/>
      <c r="L26" s="671" t="s">
        <v>498</v>
      </c>
      <c r="M26" s="671"/>
      <c r="N26" s="671"/>
    </row>
    <row r="27" spans="1:16" ht="15.75" customHeight="1">
      <c r="A27" s="95" t="s">
        <v>372</v>
      </c>
    </row>
    <row r="28" spans="1:16" ht="17.100000000000001" customHeight="1">
      <c r="A28" s="94" t="s">
        <v>430</v>
      </c>
      <c r="H28" s="95"/>
      <c r="I28" s="95"/>
      <c r="J28" s="95"/>
      <c r="K28" s="95"/>
      <c r="L28" s="96"/>
      <c r="M28" s="95"/>
      <c r="N28" s="328"/>
      <c r="O28" s="96"/>
      <c r="P28" s="97"/>
    </row>
    <row r="29" spans="1:16" s="329" customFormat="1" ht="27" customHeight="1">
      <c r="A29" s="658" t="s">
        <v>431</v>
      </c>
      <c r="B29" s="658"/>
      <c r="C29" s="658"/>
      <c r="D29" s="658"/>
      <c r="E29" s="658"/>
      <c r="F29" s="658"/>
      <c r="G29" s="658"/>
      <c r="H29" s="657" t="s">
        <v>359</v>
      </c>
      <c r="I29" s="657"/>
      <c r="J29" s="657"/>
      <c r="K29" s="657"/>
      <c r="L29" s="657"/>
      <c r="M29" s="657"/>
      <c r="N29" s="657"/>
    </row>
    <row r="30" spans="1:16" ht="20.25" customHeight="1" thickBot="1">
      <c r="A30" s="13" t="s">
        <v>54</v>
      </c>
      <c r="B30" s="13"/>
      <c r="C30" s="13"/>
      <c r="D30" s="13"/>
      <c r="E30" s="13"/>
      <c r="F30" s="13"/>
      <c r="G30" s="13"/>
      <c r="H30" s="13"/>
      <c r="I30" s="13"/>
      <c r="J30" s="13"/>
      <c r="K30" s="13"/>
      <c r="L30" s="13"/>
      <c r="M30" s="13"/>
      <c r="N30" s="16" t="s">
        <v>72</v>
      </c>
    </row>
    <row r="31" spans="1:16" ht="15.75" customHeight="1">
      <c r="A31" s="298" t="s">
        <v>140</v>
      </c>
      <c r="B31" s="672">
        <v>2015</v>
      </c>
      <c r="C31" s="673"/>
      <c r="D31" s="673"/>
      <c r="E31" s="673"/>
      <c r="F31" s="673"/>
      <c r="G31" s="673"/>
      <c r="H31" s="673">
        <v>2016</v>
      </c>
      <c r="I31" s="673"/>
      <c r="J31" s="673"/>
      <c r="K31" s="673"/>
      <c r="L31" s="673"/>
      <c r="M31" s="674"/>
      <c r="N31" s="299" t="s">
        <v>73</v>
      </c>
    </row>
    <row r="32" spans="1:16" ht="15.75" customHeight="1">
      <c r="A32" s="298" t="s">
        <v>70</v>
      </c>
      <c r="B32" s="300" t="s">
        <v>234</v>
      </c>
      <c r="C32" s="301"/>
      <c r="D32" s="302"/>
      <c r="E32" s="301" t="s">
        <v>235</v>
      </c>
      <c r="F32" s="301"/>
      <c r="G32" s="301"/>
      <c r="H32" s="300" t="s">
        <v>229</v>
      </c>
      <c r="I32" s="301"/>
      <c r="J32" s="302"/>
      <c r="K32" s="301" t="s">
        <v>233</v>
      </c>
      <c r="L32" s="301"/>
      <c r="M32" s="301"/>
      <c r="N32" s="299" t="s">
        <v>74</v>
      </c>
    </row>
    <row r="33" spans="1:14" ht="15.75" customHeight="1">
      <c r="A33" s="303" t="s">
        <v>143</v>
      </c>
      <c r="B33" s="304" t="s">
        <v>230</v>
      </c>
      <c r="C33" s="305" t="s">
        <v>231</v>
      </c>
      <c r="D33" s="306" t="s">
        <v>232</v>
      </c>
      <c r="E33" s="307" t="s">
        <v>230</v>
      </c>
      <c r="F33" s="305" t="s">
        <v>231</v>
      </c>
      <c r="G33" s="308" t="s">
        <v>232</v>
      </c>
      <c r="H33" s="304" t="s">
        <v>230</v>
      </c>
      <c r="I33" s="305" t="s">
        <v>231</v>
      </c>
      <c r="J33" s="306" t="s">
        <v>232</v>
      </c>
      <c r="K33" s="307" t="s">
        <v>230</v>
      </c>
      <c r="L33" s="305" t="s">
        <v>231</v>
      </c>
      <c r="M33" s="308" t="s">
        <v>232</v>
      </c>
      <c r="N33" s="309" t="s">
        <v>228</v>
      </c>
    </row>
    <row r="34" spans="1:14" ht="27.6" customHeight="1">
      <c r="A34" s="310" t="s">
        <v>71</v>
      </c>
      <c r="B34" s="330">
        <v>1184624</v>
      </c>
      <c r="C34" s="330">
        <v>596508</v>
      </c>
      <c r="D34" s="330">
        <v>588116</v>
      </c>
      <c r="E34" s="312">
        <v>100</v>
      </c>
      <c r="F34" s="312">
        <v>50.354205216169859</v>
      </c>
      <c r="G34" s="312">
        <v>49.645794783830141</v>
      </c>
      <c r="H34" s="330">
        <v>1194041</v>
      </c>
      <c r="I34" s="330">
        <v>601152</v>
      </c>
      <c r="J34" s="330">
        <v>592889</v>
      </c>
      <c r="K34" s="331">
        <v>100</v>
      </c>
      <c r="L34" s="331">
        <v>50.346009894132614</v>
      </c>
      <c r="M34" s="331">
        <v>49.653990105867386</v>
      </c>
      <c r="N34" s="313" t="s">
        <v>9</v>
      </c>
    </row>
    <row r="35" spans="1:14" ht="27.6" customHeight="1">
      <c r="A35" s="314" t="s">
        <v>75</v>
      </c>
      <c r="B35" s="315">
        <v>59851</v>
      </c>
      <c r="C35" s="315">
        <v>30699</v>
      </c>
      <c r="D35" s="315">
        <v>29152</v>
      </c>
      <c r="E35" s="61">
        <v>5.0523203987087886</v>
      </c>
      <c r="F35" s="61">
        <v>2.5914551790272693</v>
      </c>
      <c r="G35" s="61">
        <v>2.4608652196815193</v>
      </c>
      <c r="H35" s="315">
        <v>58157</v>
      </c>
      <c r="I35" s="332">
        <v>29847</v>
      </c>
      <c r="J35" s="332">
        <v>28310</v>
      </c>
      <c r="K35" s="333">
        <v>4.8706032707419595</v>
      </c>
      <c r="L35" s="333">
        <v>2.4996629093975833</v>
      </c>
      <c r="M35" s="333">
        <v>2.3709403613443758</v>
      </c>
      <c r="N35" s="32" t="s">
        <v>76</v>
      </c>
    </row>
    <row r="36" spans="1:14" ht="27.6" customHeight="1">
      <c r="A36" s="314" t="s">
        <v>77</v>
      </c>
      <c r="B36" s="315">
        <v>59254</v>
      </c>
      <c r="C36" s="315">
        <v>30503</v>
      </c>
      <c r="D36" s="315">
        <v>28751</v>
      </c>
      <c r="E36" s="61">
        <v>5.0019246613271378</v>
      </c>
      <c r="F36" s="61">
        <v>2.574909844811518</v>
      </c>
      <c r="G36" s="61">
        <v>2.4270148165156198</v>
      </c>
      <c r="H36" s="315">
        <v>59617</v>
      </c>
      <c r="I36" s="332">
        <v>30741</v>
      </c>
      <c r="J36" s="332">
        <v>28876</v>
      </c>
      <c r="K36" s="333">
        <v>4.9928771290098082</v>
      </c>
      <c r="L36" s="333">
        <v>2.5745347102821432</v>
      </c>
      <c r="M36" s="333">
        <v>2.4183424187276654</v>
      </c>
      <c r="N36" s="32" t="s">
        <v>78</v>
      </c>
    </row>
    <row r="37" spans="1:14" ht="27.6" customHeight="1">
      <c r="A37" s="314" t="s">
        <v>55</v>
      </c>
      <c r="B37" s="315">
        <v>61737</v>
      </c>
      <c r="C37" s="315">
        <v>31994</v>
      </c>
      <c r="D37" s="315">
        <v>29743</v>
      </c>
      <c r="E37" s="61">
        <v>5.2115270330501495</v>
      </c>
      <c r="F37" s="61">
        <v>2.7007725658099111</v>
      </c>
      <c r="G37" s="61">
        <v>2.5107544672402384</v>
      </c>
      <c r="H37" s="315">
        <v>58963</v>
      </c>
      <c r="I37" s="332">
        <v>30410</v>
      </c>
      <c r="J37" s="332">
        <v>28553</v>
      </c>
      <c r="K37" s="333">
        <v>4.938105140443251</v>
      </c>
      <c r="L37" s="333">
        <v>2.5468137191268974</v>
      </c>
      <c r="M37" s="333">
        <v>2.3912914213163532</v>
      </c>
      <c r="N37" s="32" t="s">
        <v>79</v>
      </c>
    </row>
    <row r="38" spans="1:14" ht="27.6" customHeight="1">
      <c r="A38" s="314" t="s">
        <v>80</v>
      </c>
      <c r="B38" s="315">
        <v>81539</v>
      </c>
      <c r="C38" s="315">
        <v>42512</v>
      </c>
      <c r="D38" s="315">
        <v>39027</v>
      </c>
      <c r="E38" s="61">
        <v>6.8831122786639467</v>
      </c>
      <c r="F38" s="61">
        <v>3.5886492254082305</v>
      </c>
      <c r="G38" s="61">
        <v>3.2944630532557162</v>
      </c>
      <c r="H38" s="315">
        <v>78259</v>
      </c>
      <c r="I38" s="332">
        <v>40818</v>
      </c>
      <c r="J38" s="332">
        <v>37441</v>
      </c>
      <c r="K38" s="333">
        <v>6.5541300508106515</v>
      </c>
      <c r="L38" s="333">
        <v>3.4184755799842721</v>
      </c>
      <c r="M38" s="333">
        <v>3.1356544708263794</v>
      </c>
      <c r="N38" s="32" t="s">
        <v>81</v>
      </c>
    </row>
    <row r="39" spans="1:14" ht="27.6" customHeight="1">
      <c r="A39" s="314" t="s">
        <v>56</v>
      </c>
      <c r="B39" s="315">
        <v>93381</v>
      </c>
      <c r="C39" s="315">
        <v>48477</v>
      </c>
      <c r="D39" s="315">
        <v>44904</v>
      </c>
      <c r="E39" s="61">
        <v>7.8827543591890761</v>
      </c>
      <c r="F39" s="61">
        <v>4.0921845243722901</v>
      </c>
      <c r="G39" s="61">
        <v>3.790569834816786</v>
      </c>
      <c r="H39" s="315">
        <v>93237</v>
      </c>
      <c r="I39" s="332">
        <v>48549</v>
      </c>
      <c r="J39" s="332">
        <v>44688</v>
      </c>
      <c r="K39" s="333">
        <v>7.8085258378899889</v>
      </c>
      <c r="L39" s="333">
        <v>4.0659407842779274</v>
      </c>
      <c r="M39" s="333">
        <v>3.742585053612062</v>
      </c>
      <c r="N39" s="32" t="s">
        <v>82</v>
      </c>
    </row>
    <row r="40" spans="1:14" ht="27.6" customHeight="1">
      <c r="A40" s="314" t="s">
        <v>57</v>
      </c>
      <c r="B40" s="315">
        <v>85602</v>
      </c>
      <c r="C40" s="315">
        <v>45172</v>
      </c>
      <c r="D40" s="315">
        <v>40430</v>
      </c>
      <c r="E40" s="61">
        <v>7.2260903037588298</v>
      </c>
      <c r="F40" s="61">
        <v>3.8131930469077107</v>
      </c>
      <c r="G40" s="61">
        <v>3.4128972568511187</v>
      </c>
      <c r="H40" s="315">
        <v>89715</v>
      </c>
      <c r="I40" s="332">
        <v>47455</v>
      </c>
      <c r="J40" s="332">
        <v>42260</v>
      </c>
      <c r="K40" s="333">
        <v>7.5135610921233029</v>
      </c>
      <c r="L40" s="333">
        <v>3.9743191397950324</v>
      </c>
      <c r="M40" s="333">
        <v>3.5392419523282705</v>
      </c>
      <c r="N40" s="32" t="s">
        <v>83</v>
      </c>
    </row>
    <row r="41" spans="1:14" ht="27.6" customHeight="1">
      <c r="A41" s="314" t="s">
        <v>58</v>
      </c>
      <c r="B41" s="315">
        <v>98609</v>
      </c>
      <c r="C41" s="315">
        <v>50579</v>
      </c>
      <c r="D41" s="315">
        <v>48030</v>
      </c>
      <c r="E41" s="61">
        <v>8.3240758249030922</v>
      </c>
      <c r="F41" s="61">
        <v>4.2696247923391732</v>
      </c>
      <c r="G41" s="61">
        <v>4.0544510325639198</v>
      </c>
      <c r="H41" s="315">
        <v>93592</v>
      </c>
      <c r="I41" s="332">
        <v>48417</v>
      </c>
      <c r="J41" s="332">
        <v>45175</v>
      </c>
      <c r="K41" s="333">
        <v>7.8382568102770334</v>
      </c>
      <c r="L41" s="333">
        <v>4.0548858875030254</v>
      </c>
      <c r="M41" s="333">
        <v>3.7833709227740084</v>
      </c>
      <c r="N41" s="32" t="s">
        <v>84</v>
      </c>
    </row>
    <row r="42" spans="1:14" ht="27.6" customHeight="1">
      <c r="A42" s="314" t="s">
        <v>59</v>
      </c>
      <c r="B42" s="315">
        <v>101844</v>
      </c>
      <c r="C42" s="315">
        <v>51988</v>
      </c>
      <c r="D42" s="315">
        <v>49856</v>
      </c>
      <c r="E42" s="61">
        <v>8.5971582544334755</v>
      </c>
      <c r="F42" s="61">
        <v>4.3885654857575069</v>
      </c>
      <c r="G42" s="61">
        <v>4.2085927686759685</v>
      </c>
      <c r="H42" s="315">
        <v>104396</v>
      </c>
      <c r="I42" s="332">
        <v>53058</v>
      </c>
      <c r="J42" s="332">
        <v>51338</v>
      </c>
      <c r="K42" s="333">
        <v>8.7430833614591119</v>
      </c>
      <c r="L42" s="333">
        <v>4.4435660082023984</v>
      </c>
      <c r="M42" s="333">
        <v>4.2995173532567135</v>
      </c>
      <c r="N42" s="32" t="s">
        <v>85</v>
      </c>
    </row>
    <row r="43" spans="1:14" ht="27.6" customHeight="1">
      <c r="A43" s="314" t="s">
        <v>60</v>
      </c>
      <c r="B43" s="315">
        <v>108701</v>
      </c>
      <c r="C43" s="315">
        <v>54680</v>
      </c>
      <c r="D43" s="315">
        <v>54021</v>
      </c>
      <c r="E43" s="61">
        <v>9.1759917070732993</v>
      </c>
      <c r="F43" s="61">
        <v>4.6158105863126195</v>
      </c>
      <c r="G43" s="61">
        <v>4.5601811207606806</v>
      </c>
      <c r="H43" s="315">
        <v>104879</v>
      </c>
      <c r="I43" s="332">
        <v>52794</v>
      </c>
      <c r="J43" s="332">
        <v>52085</v>
      </c>
      <c r="K43" s="333">
        <v>8.7835342337490925</v>
      </c>
      <c r="L43" s="333">
        <v>4.4214562146525962</v>
      </c>
      <c r="M43" s="333">
        <v>4.3620780190964963</v>
      </c>
      <c r="N43" s="32" t="s">
        <v>86</v>
      </c>
    </row>
    <row r="44" spans="1:14" ht="27.6" customHeight="1">
      <c r="A44" s="314" t="s">
        <v>61</v>
      </c>
      <c r="B44" s="315">
        <v>108983</v>
      </c>
      <c r="C44" s="315">
        <v>53786</v>
      </c>
      <c r="D44" s="315">
        <v>55197</v>
      </c>
      <c r="E44" s="61">
        <v>9.199796728751064</v>
      </c>
      <c r="F44" s="61">
        <v>4.5403436026958772</v>
      </c>
      <c r="G44" s="61">
        <v>4.6594531260551877</v>
      </c>
      <c r="H44" s="315">
        <v>111868</v>
      </c>
      <c r="I44" s="332">
        <v>55158</v>
      </c>
      <c r="J44" s="332">
        <v>56710</v>
      </c>
      <c r="K44" s="333">
        <v>9.3688575182929217</v>
      </c>
      <c r="L44" s="333">
        <v>4.6194393659849196</v>
      </c>
      <c r="M44" s="333">
        <v>4.7494181523080021</v>
      </c>
      <c r="N44" s="32" t="s">
        <v>87</v>
      </c>
    </row>
    <row r="45" spans="1:14" ht="27.6" customHeight="1">
      <c r="A45" s="314" t="s">
        <v>62</v>
      </c>
      <c r="B45" s="315">
        <v>98584</v>
      </c>
      <c r="C45" s="315">
        <v>50299</v>
      </c>
      <c r="D45" s="315">
        <v>48285</v>
      </c>
      <c r="E45" s="61">
        <v>8.321965450640878</v>
      </c>
      <c r="F45" s="61">
        <v>4.2459886006023853</v>
      </c>
      <c r="G45" s="61">
        <v>4.0759768500384936</v>
      </c>
      <c r="H45" s="315">
        <v>97595</v>
      </c>
      <c r="I45" s="332">
        <v>49757</v>
      </c>
      <c r="J45" s="332">
        <v>47838</v>
      </c>
      <c r="K45" s="333">
        <v>8.1735049298977174</v>
      </c>
      <c r="L45" s="333">
        <v>4.1671098396118724</v>
      </c>
      <c r="M45" s="333">
        <v>4.006395090285845</v>
      </c>
      <c r="N45" s="32" t="s">
        <v>88</v>
      </c>
    </row>
    <row r="46" spans="1:14" ht="27.6" customHeight="1">
      <c r="A46" s="314" t="s">
        <v>63</v>
      </c>
      <c r="B46" s="315">
        <v>78677</v>
      </c>
      <c r="C46" s="315">
        <v>40443</v>
      </c>
      <c r="D46" s="315">
        <v>38234</v>
      </c>
      <c r="E46" s="61">
        <v>6.6415166331257849</v>
      </c>
      <c r="F46" s="61">
        <v>3.4139946514674695</v>
      </c>
      <c r="G46" s="61">
        <v>3.2275219816583154</v>
      </c>
      <c r="H46" s="315">
        <v>85759</v>
      </c>
      <c r="I46" s="332">
        <v>43824</v>
      </c>
      <c r="J46" s="332">
        <v>41935</v>
      </c>
      <c r="K46" s="333">
        <v>7.182249185748228</v>
      </c>
      <c r="L46" s="333">
        <v>3.6702257292672527</v>
      </c>
      <c r="M46" s="333">
        <v>3.5120234564809749</v>
      </c>
      <c r="N46" s="32" t="s">
        <v>89</v>
      </c>
    </row>
    <row r="47" spans="1:14" ht="27.6" customHeight="1">
      <c r="A47" s="314" t="s">
        <v>64</v>
      </c>
      <c r="B47" s="315">
        <v>48112</v>
      </c>
      <c r="C47" s="315">
        <v>23681</v>
      </c>
      <c r="D47" s="315">
        <v>24431</v>
      </c>
      <c r="E47" s="61">
        <v>4.0613730601439784</v>
      </c>
      <c r="F47" s="61">
        <v>1.9990309161387918</v>
      </c>
      <c r="G47" s="61">
        <v>2.0623421440051866</v>
      </c>
      <c r="H47" s="315">
        <v>54012</v>
      </c>
      <c r="I47" s="332">
        <v>26567</v>
      </c>
      <c r="J47" s="332">
        <v>27445</v>
      </c>
      <c r="K47" s="333">
        <v>4.5234627621664583</v>
      </c>
      <c r="L47" s="333">
        <v>2.224965474384883</v>
      </c>
      <c r="M47" s="333">
        <v>2.2984972877815752</v>
      </c>
      <c r="N47" s="32" t="s">
        <v>90</v>
      </c>
    </row>
    <row r="48" spans="1:14" ht="27.6" customHeight="1">
      <c r="A48" s="314" t="s">
        <v>65</v>
      </c>
      <c r="B48" s="315">
        <v>33979</v>
      </c>
      <c r="C48" s="315">
        <v>16279</v>
      </c>
      <c r="D48" s="315">
        <v>17700</v>
      </c>
      <c r="E48" s="61">
        <v>2.8683362822296354</v>
      </c>
      <c r="F48" s="61">
        <v>1.3741913045827197</v>
      </c>
      <c r="G48" s="61">
        <v>1.4941449776469156</v>
      </c>
      <c r="H48" s="315">
        <v>34417</v>
      </c>
      <c r="I48" s="332">
        <v>16491</v>
      </c>
      <c r="J48" s="332">
        <v>17926</v>
      </c>
      <c r="K48" s="333">
        <v>2.8823968356195473</v>
      </c>
      <c r="L48" s="333">
        <v>1.3811083539007454</v>
      </c>
      <c r="M48" s="333">
        <v>1.5012884817188019</v>
      </c>
      <c r="N48" s="32" t="s">
        <v>91</v>
      </c>
    </row>
    <row r="49" spans="1:14" ht="27.6" customHeight="1">
      <c r="A49" s="314" t="s">
        <v>66</v>
      </c>
      <c r="B49" s="315">
        <v>26241</v>
      </c>
      <c r="C49" s="315">
        <v>11635</v>
      </c>
      <c r="D49" s="315">
        <v>14606</v>
      </c>
      <c r="E49" s="61">
        <v>2.2151332405894193</v>
      </c>
      <c r="F49" s="61">
        <v>0.98216818163400377</v>
      </c>
      <c r="G49" s="61">
        <v>1.2329650589554155</v>
      </c>
      <c r="H49" s="315">
        <v>26885</v>
      </c>
      <c r="I49" s="332">
        <v>12137</v>
      </c>
      <c r="J49" s="332">
        <v>14748</v>
      </c>
      <c r="K49" s="333">
        <v>2.2515977257062358</v>
      </c>
      <c r="L49" s="333">
        <v>1.0164642587649837</v>
      </c>
      <c r="M49" s="333">
        <v>1.2351334669412521</v>
      </c>
      <c r="N49" s="32" t="s">
        <v>92</v>
      </c>
    </row>
    <row r="50" spans="1:14" ht="27.6" customHeight="1">
      <c r="A50" s="314" t="s">
        <v>67</v>
      </c>
      <c r="B50" s="315">
        <v>19245</v>
      </c>
      <c r="C50" s="315">
        <v>7698</v>
      </c>
      <c r="D50" s="315">
        <v>11547</v>
      </c>
      <c r="E50" s="61">
        <v>1.6245661070516888</v>
      </c>
      <c r="F50" s="61">
        <v>0.64982644282067548</v>
      </c>
      <c r="G50" s="61">
        <v>0.97473966423101321</v>
      </c>
      <c r="H50" s="315">
        <v>20574</v>
      </c>
      <c r="I50" s="332">
        <v>8372</v>
      </c>
      <c r="J50" s="332">
        <v>12202</v>
      </c>
      <c r="K50" s="333">
        <v>1.7230564109607625</v>
      </c>
      <c r="L50" s="333">
        <v>0.70114845302631978</v>
      </c>
      <c r="M50" s="333">
        <v>1.0219079579344428</v>
      </c>
      <c r="N50" s="32" t="s">
        <v>93</v>
      </c>
    </row>
    <row r="51" spans="1:14" ht="27.6" customHeight="1">
      <c r="A51" s="314" t="s">
        <v>68</v>
      </c>
      <c r="B51" s="315">
        <v>11722</v>
      </c>
      <c r="C51" s="315">
        <v>3939</v>
      </c>
      <c r="D51" s="315">
        <v>7783</v>
      </c>
      <c r="E51" s="61">
        <v>0.98951228406650538</v>
      </c>
      <c r="F51" s="61">
        <v>0.33251056875430512</v>
      </c>
      <c r="G51" s="61">
        <v>0.65700171531220031</v>
      </c>
      <c r="H51" s="315">
        <v>12908</v>
      </c>
      <c r="I51" s="332">
        <v>4405</v>
      </c>
      <c r="J51" s="332">
        <v>8503</v>
      </c>
      <c r="K51" s="333">
        <v>1.0810349058365667</v>
      </c>
      <c r="L51" s="333">
        <v>0.36891530525333721</v>
      </c>
      <c r="M51" s="333">
        <v>0.71211960058322943</v>
      </c>
      <c r="N51" s="32" t="s">
        <v>94</v>
      </c>
    </row>
    <row r="52" spans="1:14" ht="27.6" customHeight="1">
      <c r="A52" s="27" t="s">
        <v>69</v>
      </c>
      <c r="B52" s="315">
        <v>8563</v>
      </c>
      <c r="C52" s="315">
        <v>2144</v>
      </c>
      <c r="D52" s="315">
        <v>6419</v>
      </c>
      <c r="E52" s="61">
        <v>0.72284539229325084</v>
      </c>
      <c r="F52" s="61">
        <v>0.18098569672740042</v>
      </c>
      <c r="G52" s="61">
        <v>0.54185969556585034</v>
      </c>
      <c r="H52" s="315">
        <v>9208</v>
      </c>
      <c r="I52" s="332">
        <v>2352</v>
      </c>
      <c r="J52" s="332">
        <v>6856</v>
      </c>
      <c r="K52" s="333">
        <v>0.77116279926736186</v>
      </c>
      <c r="L52" s="333">
        <v>0.19697816071642432</v>
      </c>
      <c r="M52" s="333">
        <v>0.5741846385509376</v>
      </c>
      <c r="N52" s="32" t="s">
        <v>95</v>
      </c>
    </row>
    <row r="53" spans="1:14" ht="9.75" customHeight="1" thickBot="1">
      <c r="A53" s="317"/>
      <c r="B53" s="318"/>
      <c r="C53" s="319"/>
      <c r="D53" s="319"/>
      <c r="E53" s="319"/>
      <c r="F53" s="319"/>
      <c r="G53" s="319"/>
      <c r="H53" s="319"/>
      <c r="I53" s="319"/>
      <c r="J53" s="319"/>
      <c r="K53" s="319"/>
      <c r="L53" s="319"/>
      <c r="M53" s="319"/>
      <c r="N53" s="325"/>
    </row>
    <row r="54" spans="1:14" ht="15.75" customHeight="1">
      <c r="A54" s="94" t="s">
        <v>246</v>
      </c>
      <c r="B54" s="326"/>
      <c r="C54" s="326"/>
      <c r="D54" s="326"/>
      <c r="E54" s="326"/>
      <c r="F54" s="326"/>
      <c r="G54" s="326"/>
      <c r="H54" s="326"/>
      <c r="I54" s="326"/>
      <c r="J54" s="326"/>
      <c r="K54" s="326"/>
      <c r="L54" s="671" t="s">
        <v>498</v>
      </c>
      <c r="M54" s="671"/>
      <c r="N54" s="671"/>
    </row>
    <row r="55" spans="1:14" ht="15.75" customHeight="1">
      <c r="A55" s="95" t="s">
        <v>499</v>
      </c>
      <c r="B55" s="326"/>
      <c r="C55" s="326"/>
      <c r="D55" s="326"/>
      <c r="E55" s="326"/>
      <c r="F55" s="326"/>
      <c r="G55" s="326"/>
      <c r="H55" s="326"/>
      <c r="I55" s="326"/>
      <c r="J55" s="326"/>
      <c r="K55" s="326"/>
      <c r="L55" s="326"/>
      <c r="M55" s="326"/>
    </row>
    <row r="56" spans="1:14" ht="15.75" customHeight="1">
      <c r="A56" s="94" t="s">
        <v>430</v>
      </c>
      <c r="B56" s="326"/>
      <c r="C56" s="326"/>
      <c r="D56" s="326"/>
      <c r="E56" s="326"/>
      <c r="F56" s="326"/>
      <c r="G56" s="326"/>
      <c r="H56" s="326"/>
      <c r="I56" s="326"/>
      <c r="J56" s="326"/>
      <c r="K56" s="326"/>
      <c r="L56" s="326"/>
      <c r="M56" s="326"/>
      <c r="N56" s="328"/>
    </row>
    <row r="57" spans="1:14" s="329" customFormat="1" ht="26.25" customHeight="1">
      <c r="A57" s="658" t="s">
        <v>432</v>
      </c>
      <c r="B57" s="658"/>
      <c r="C57" s="658"/>
      <c r="D57" s="658"/>
      <c r="E57" s="658"/>
      <c r="F57" s="658"/>
      <c r="G57" s="658"/>
      <c r="H57" s="657" t="s">
        <v>359</v>
      </c>
      <c r="I57" s="657"/>
      <c r="J57" s="657"/>
      <c r="K57" s="657"/>
      <c r="L57" s="657"/>
      <c r="M57" s="657"/>
      <c r="N57" s="657"/>
    </row>
    <row r="58" spans="1:14" ht="20.25" customHeight="1" thickBot="1">
      <c r="A58" s="13" t="s">
        <v>54</v>
      </c>
      <c r="B58" s="13"/>
      <c r="C58" s="13"/>
      <c r="D58" s="13"/>
      <c r="E58" s="13"/>
      <c r="F58" s="13"/>
      <c r="G58" s="13"/>
      <c r="H58" s="13"/>
      <c r="I58" s="13"/>
      <c r="J58" s="13"/>
      <c r="K58" s="13"/>
      <c r="L58" s="13"/>
      <c r="M58" s="13"/>
      <c r="N58" s="16" t="s">
        <v>72</v>
      </c>
    </row>
    <row r="59" spans="1:14" ht="18" customHeight="1">
      <c r="A59" s="298" t="s">
        <v>140</v>
      </c>
      <c r="B59" s="672">
        <v>2017</v>
      </c>
      <c r="C59" s="673"/>
      <c r="D59" s="673"/>
      <c r="E59" s="673"/>
      <c r="F59" s="673"/>
      <c r="G59" s="673"/>
      <c r="H59" s="675">
        <v>2018</v>
      </c>
      <c r="I59" s="675"/>
      <c r="J59" s="675"/>
      <c r="K59" s="675"/>
      <c r="L59" s="675"/>
      <c r="M59" s="676"/>
      <c r="N59" s="299" t="s">
        <v>73</v>
      </c>
    </row>
    <row r="60" spans="1:14" ht="18" customHeight="1">
      <c r="A60" s="298" t="s">
        <v>70</v>
      </c>
      <c r="B60" s="300" t="s">
        <v>234</v>
      </c>
      <c r="C60" s="301"/>
      <c r="D60" s="302"/>
      <c r="E60" s="301" t="s">
        <v>235</v>
      </c>
      <c r="F60" s="301"/>
      <c r="G60" s="301"/>
      <c r="H60" s="300" t="s">
        <v>234</v>
      </c>
      <c r="I60" s="301"/>
      <c r="J60" s="302"/>
      <c r="K60" s="301" t="s">
        <v>235</v>
      </c>
      <c r="L60" s="301"/>
      <c r="M60" s="301"/>
      <c r="N60" s="299" t="s">
        <v>74</v>
      </c>
    </row>
    <row r="61" spans="1:14" ht="18" customHeight="1">
      <c r="A61" s="303" t="s">
        <v>143</v>
      </c>
      <c r="B61" s="304" t="s">
        <v>230</v>
      </c>
      <c r="C61" s="305" t="s">
        <v>231</v>
      </c>
      <c r="D61" s="306" t="s">
        <v>232</v>
      </c>
      <c r="E61" s="307" t="s">
        <v>230</v>
      </c>
      <c r="F61" s="305" t="s">
        <v>231</v>
      </c>
      <c r="G61" s="308" t="s">
        <v>232</v>
      </c>
      <c r="H61" s="304" t="s">
        <v>230</v>
      </c>
      <c r="I61" s="305" t="s">
        <v>231</v>
      </c>
      <c r="J61" s="306" t="s">
        <v>232</v>
      </c>
      <c r="K61" s="307" t="s">
        <v>230</v>
      </c>
      <c r="L61" s="305" t="s">
        <v>231</v>
      </c>
      <c r="M61" s="306" t="s">
        <v>232</v>
      </c>
      <c r="N61" s="309" t="s">
        <v>228</v>
      </c>
    </row>
    <row r="62" spans="1:14" ht="28.5" customHeight="1">
      <c r="A62" s="310" t="s">
        <v>71</v>
      </c>
      <c r="B62" s="330">
        <v>1202628</v>
      </c>
      <c r="C62" s="330">
        <v>605835</v>
      </c>
      <c r="D62" s="330">
        <v>596793</v>
      </c>
      <c r="E62" s="331">
        <v>100</v>
      </c>
      <c r="F62" s="331">
        <v>50.375926720482141</v>
      </c>
      <c r="G62" s="331">
        <v>49.624073279517859</v>
      </c>
      <c r="H62" s="330">
        <f>SUM(H63:H80)</f>
        <v>1201166</v>
      </c>
      <c r="I62" s="330">
        <f>SUM(I63:I80)</f>
        <v>604918</v>
      </c>
      <c r="J62" s="330">
        <f>SUM(J63:J80)</f>
        <v>596248</v>
      </c>
      <c r="K62" s="331">
        <f>L62+M62</f>
        <v>100</v>
      </c>
      <c r="L62" s="331">
        <f>I62/H62*100</f>
        <v>50.360899326154751</v>
      </c>
      <c r="M62" s="331">
        <f>J62/H62*100</f>
        <v>49.639100673845249</v>
      </c>
      <c r="N62" s="313" t="s">
        <v>145</v>
      </c>
    </row>
    <row r="63" spans="1:14" ht="28.5" customHeight="1">
      <c r="A63" s="314" t="s">
        <v>75</v>
      </c>
      <c r="B63" s="315">
        <v>54920</v>
      </c>
      <c r="C63" s="332">
        <v>28302</v>
      </c>
      <c r="D63" s="332">
        <v>26618</v>
      </c>
      <c r="E63" s="333">
        <v>4.566665668851881</v>
      </c>
      <c r="F63" s="333">
        <v>2.3533461718835751</v>
      </c>
      <c r="G63" s="333">
        <v>2.2133194969683059</v>
      </c>
      <c r="H63" s="315">
        <f>SUM(I63:J63)</f>
        <v>51295</v>
      </c>
      <c r="I63" s="184">
        <v>26451</v>
      </c>
      <c r="J63" s="184">
        <v>24844</v>
      </c>
      <c r="K63" s="333">
        <f>H63/H$62*100</f>
        <v>4.2704338950652945</v>
      </c>
      <c r="L63" s="333">
        <f>K63*I63/H63</f>
        <v>2.2021102828418386</v>
      </c>
      <c r="M63" s="333">
        <f>K63*J63/H63</f>
        <v>2.0683236122234558</v>
      </c>
      <c r="N63" s="32" t="s">
        <v>76</v>
      </c>
    </row>
    <row r="64" spans="1:14" ht="28.5" customHeight="1">
      <c r="A64" s="314" t="s">
        <v>77</v>
      </c>
      <c r="B64" s="315">
        <v>59528</v>
      </c>
      <c r="C64" s="332">
        <v>30661</v>
      </c>
      <c r="D64" s="332">
        <v>28867</v>
      </c>
      <c r="E64" s="333">
        <v>4.9498265465297671</v>
      </c>
      <c r="F64" s="333">
        <v>2.5494999284899409</v>
      </c>
      <c r="G64" s="333">
        <v>2.4003266180398266</v>
      </c>
      <c r="H64" s="315">
        <f t="shared" ref="H64:H80" si="0">SUM(I64:J64)</f>
        <v>58279</v>
      </c>
      <c r="I64" s="184">
        <v>30062</v>
      </c>
      <c r="J64" s="184">
        <v>28217</v>
      </c>
      <c r="K64" s="333">
        <f t="shared" ref="K64:K73" si="1">H64/H$62*100</f>
        <v>4.8518689340191115</v>
      </c>
      <c r="L64" s="333">
        <f t="shared" ref="L64:L80" si="2">K64*I64/H64</f>
        <v>2.5027348426445637</v>
      </c>
      <c r="M64" s="333">
        <f t="shared" ref="M64:M80" si="3">K64*J64/H64</f>
        <v>2.3491340913745478</v>
      </c>
      <c r="N64" s="32" t="s">
        <v>78</v>
      </c>
    </row>
    <row r="65" spans="1:14" ht="28.5" customHeight="1">
      <c r="A65" s="314" t="s">
        <v>55</v>
      </c>
      <c r="B65" s="315">
        <v>59123</v>
      </c>
      <c r="C65" s="332">
        <v>30437</v>
      </c>
      <c r="D65" s="332">
        <v>28686</v>
      </c>
      <c r="E65" s="333">
        <v>4.9161502975151086</v>
      </c>
      <c r="F65" s="333">
        <v>2.5308740524917099</v>
      </c>
      <c r="G65" s="333">
        <v>2.3852762450233991</v>
      </c>
      <c r="H65" s="315">
        <f t="shared" si="0"/>
        <v>58127</v>
      </c>
      <c r="I65" s="184">
        <v>29902</v>
      </c>
      <c r="J65" s="184">
        <v>28225</v>
      </c>
      <c r="K65" s="333">
        <f t="shared" si="1"/>
        <v>4.8392145631827743</v>
      </c>
      <c r="L65" s="333">
        <f t="shared" si="2"/>
        <v>2.4894144522905246</v>
      </c>
      <c r="M65" s="333">
        <f t="shared" si="3"/>
        <v>2.3498001108922497</v>
      </c>
      <c r="N65" s="32" t="s">
        <v>79</v>
      </c>
    </row>
    <row r="66" spans="1:14" ht="28.5" customHeight="1">
      <c r="A66" s="314" t="s">
        <v>80</v>
      </c>
      <c r="B66" s="315">
        <v>73942</v>
      </c>
      <c r="C66" s="332">
        <v>38621</v>
      </c>
      <c r="D66" s="332">
        <v>35321</v>
      </c>
      <c r="E66" s="333">
        <v>6.1483684065230477</v>
      </c>
      <c r="F66" s="333">
        <v>3.2113837362842039</v>
      </c>
      <c r="G66" s="333">
        <v>2.9369846702388438</v>
      </c>
      <c r="H66" s="315">
        <f t="shared" si="0"/>
        <v>70405</v>
      </c>
      <c r="I66" s="184">
        <v>36685</v>
      </c>
      <c r="J66" s="184">
        <v>33720</v>
      </c>
      <c r="K66" s="333">
        <f t="shared" si="1"/>
        <v>5.8613880179758668</v>
      </c>
      <c r="L66" s="333">
        <f t="shared" si="2"/>
        <v>3.0541157508620791</v>
      </c>
      <c r="M66" s="333">
        <f t="shared" si="3"/>
        <v>2.8072722671137877</v>
      </c>
      <c r="N66" s="32" t="s">
        <v>81</v>
      </c>
    </row>
    <row r="67" spans="1:14" ht="28.5" customHeight="1">
      <c r="A67" s="314" t="s">
        <v>56</v>
      </c>
      <c r="B67" s="315">
        <v>91899</v>
      </c>
      <c r="C67" s="332">
        <v>47938</v>
      </c>
      <c r="D67" s="332">
        <v>43961</v>
      </c>
      <c r="E67" s="333">
        <v>7.6415150819704847</v>
      </c>
      <c r="F67" s="333">
        <v>3.986103766085606</v>
      </c>
      <c r="G67" s="333">
        <v>3.6554113158848791</v>
      </c>
      <c r="H67" s="315">
        <f t="shared" si="0"/>
        <v>89991</v>
      </c>
      <c r="I67" s="184">
        <v>46759</v>
      </c>
      <c r="J67" s="184">
        <v>43232</v>
      </c>
      <c r="K67" s="333">
        <f t="shared" si="1"/>
        <v>7.4919703021897055</v>
      </c>
      <c r="L67" s="333">
        <f t="shared" si="2"/>
        <v>3.8928008285282796</v>
      </c>
      <c r="M67" s="333">
        <f t="shared" si="3"/>
        <v>3.5991694736614255</v>
      </c>
      <c r="N67" s="32" t="s">
        <v>82</v>
      </c>
    </row>
    <row r="68" spans="1:14" ht="28.5" customHeight="1">
      <c r="A68" s="314" t="s">
        <v>57</v>
      </c>
      <c r="B68" s="315">
        <v>94129</v>
      </c>
      <c r="C68" s="332">
        <v>50041</v>
      </c>
      <c r="D68" s="332">
        <v>44088</v>
      </c>
      <c r="E68" s="333">
        <v>7.8269423296314411</v>
      </c>
      <c r="F68" s="333">
        <v>4.1609708072654223</v>
      </c>
      <c r="G68" s="333">
        <v>3.6659715223660188</v>
      </c>
      <c r="H68" s="315">
        <f t="shared" si="0"/>
        <v>97594</v>
      </c>
      <c r="I68" s="184">
        <v>52105</v>
      </c>
      <c r="J68" s="184">
        <v>45489</v>
      </c>
      <c r="K68" s="333">
        <f t="shared" si="1"/>
        <v>8.124938601325713</v>
      </c>
      <c r="L68" s="333">
        <f t="shared" si="2"/>
        <v>4.3378683712326191</v>
      </c>
      <c r="M68" s="333">
        <f t="shared" si="3"/>
        <v>3.787070230093093</v>
      </c>
      <c r="N68" s="32" t="s">
        <v>83</v>
      </c>
    </row>
    <row r="69" spans="1:14" ht="28.5" customHeight="1">
      <c r="A69" s="314" t="s">
        <v>58</v>
      </c>
      <c r="B69" s="315">
        <v>90108</v>
      </c>
      <c r="C69" s="332">
        <v>46874</v>
      </c>
      <c r="D69" s="332">
        <v>43234</v>
      </c>
      <c r="E69" s="333">
        <v>7.4925912252167759</v>
      </c>
      <c r="F69" s="333">
        <v>3.8976308550940106</v>
      </c>
      <c r="G69" s="333">
        <v>3.5949603701227648</v>
      </c>
      <c r="H69" s="315">
        <f t="shared" si="0"/>
        <v>86647</v>
      </c>
      <c r="I69" s="184">
        <v>45292</v>
      </c>
      <c r="J69" s="184">
        <v>41355</v>
      </c>
      <c r="K69" s="333">
        <f t="shared" si="1"/>
        <v>7.2135741437902841</v>
      </c>
      <c r="L69" s="333">
        <f t="shared" si="2"/>
        <v>3.7706694994696819</v>
      </c>
      <c r="M69" s="333">
        <f t="shared" si="3"/>
        <v>3.4429046443206022</v>
      </c>
      <c r="N69" s="32" t="s">
        <v>84</v>
      </c>
    </row>
    <row r="70" spans="1:14" ht="28.5" customHeight="1">
      <c r="A70" s="314" t="s">
        <v>59</v>
      </c>
      <c r="B70" s="315">
        <v>105837</v>
      </c>
      <c r="C70" s="332">
        <v>53951</v>
      </c>
      <c r="D70" s="332">
        <v>51886</v>
      </c>
      <c r="E70" s="333">
        <v>8.8004769554675253</v>
      </c>
      <c r="F70" s="333">
        <v>4.4860921249131067</v>
      </c>
      <c r="G70" s="333">
        <v>4.3143848305544186</v>
      </c>
      <c r="H70" s="315">
        <f t="shared" si="0"/>
        <v>105384</v>
      </c>
      <c r="I70" s="184">
        <v>53648</v>
      </c>
      <c r="J70" s="184">
        <v>51736</v>
      </c>
      <c r="K70" s="333">
        <f t="shared" si="1"/>
        <v>8.7734751066880019</v>
      </c>
      <c r="L70" s="333">
        <f t="shared" si="2"/>
        <v>4.4663268857093863</v>
      </c>
      <c r="M70" s="333">
        <f t="shared" si="3"/>
        <v>4.3071482209786165</v>
      </c>
      <c r="N70" s="32" t="s">
        <v>85</v>
      </c>
    </row>
    <row r="71" spans="1:14" ht="28.5" customHeight="1">
      <c r="A71" s="314" t="s">
        <v>60</v>
      </c>
      <c r="B71" s="315">
        <v>102904</v>
      </c>
      <c r="C71" s="332">
        <v>51593</v>
      </c>
      <c r="D71" s="332">
        <v>51311</v>
      </c>
      <c r="E71" s="333">
        <v>8.556594391615695</v>
      </c>
      <c r="F71" s="333">
        <v>4.2900215195388762</v>
      </c>
      <c r="G71" s="333">
        <v>4.2665728720768179</v>
      </c>
      <c r="H71" s="315">
        <f t="shared" si="0"/>
        <v>98346</v>
      </c>
      <c r="I71" s="184">
        <v>49670</v>
      </c>
      <c r="J71" s="184">
        <v>48676</v>
      </c>
      <c r="K71" s="333">
        <f t="shared" si="1"/>
        <v>8.1875444359896967</v>
      </c>
      <c r="L71" s="333">
        <f t="shared" si="2"/>
        <v>4.1351486805320832</v>
      </c>
      <c r="M71" s="333">
        <f t="shared" si="3"/>
        <v>4.0523957554576135</v>
      </c>
      <c r="N71" s="32" t="s">
        <v>86</v>
      </c>
    </row>
    <row r="72" spans="1:14" ht="28.5" customHeight="1">
      <c r="A72" s="314" t="s">
        <v>61</v>
      </c>
      <c r="B72" s="315">
        <v>112207</v>
      </c>
      <c r="C72" s="332">
        <v>55872</v>
      </c>
      <c r="D72" s="332">
        <v>56335</v>
      </c>
      <c r="E72" s="333">
        <v>9.3301503041672085</v>
      </c>
      <c r="F72" s="333">
        <v>4.6458256418443611</v>
      </c>
      <c r="G72" s="333">
        <v>4.6843246623228474</v>
      </c>
      <c r="H72" s="315">
        <f t="shared" si="0"/>
        <v>111136</v>
      </c>
      <c r="I72" s="184">
        <v>55593</v>
      </c>
      <c r="J72" s="184">
        <v>55543</v>
      </c>
      <c r="K72" s="333">
        <f t="shared" si="1"/>
        <v>9.2523431399157161</v>
      </c>
      <c r="L72" s="333">
        <f t="shared" si="2"/>
        <v>4.6282528809506767</v>
      </c>
      <c r="M72" s="333">
        <f t="shared" si="3"/>
        <v>4.6240902589650394</v>
      </c>
      <c r="N72" s="32" t="s">
        <v>87</v>
      </c>
    </row>
    <row r="73" spans="1:14" ht="28.5" customHeight="1">
      <c r="A73" s="314" t="s">
        <v>62</v>
      </c>
      <c r="B73" s="315">
        <v>97968</v>
      </c>
      <c r="C73" s="332">
        <v>49172</v>
      </c>
      <c r="D73" s="332">
        <v>48796</v>
      </c>
      <c r="E73" s="333">
        <v>8.146159909797543</v>
      </c>
      <c r="F73" s="333">
        <v>4.0887123865401431</v>
      </c>
      <c r="G73" s="333">
        <v>4.0574475232573999</v>
      </c>
      <c r="H73" s="315">
        <f t="shared" si="0"/>
        <v>100992</v>
      </c>
      <c r="I73" s="184">
        <v>49942</v>
      </c>
      <c r="J73" s="184">
        <v>51050</v>
      </c>
      <c r="K73" s="333">
        <f t="shared" si="1"/>
        <v>8.4078303914696217</v>
      </c>
      <c r="L73" s="333">
        <f t="shared" si="2"/>
        <v>4.1577933441339496</v>
      </c>
      <c r="M73" s="333">
        <f t="shared" si="3"/>
        <v>4.2500370473356721</v>
      </c>
      <c r="N73" s="32" t="s">
        <v>88</v>
      </c>
    </row>
    <row r="74" spans="1:14" ht="28.5" customHeight="1">
      <c r="A74" s="314" t="s">
        <v>63</v>
      </c>
      <c r="B74" s="315">
        <v>90678</v>
      </c>
      <c r="C74" s="332">
        <v>46316</v>
      </c>
      <c r="D74" s="332">
        <v>44362</v>
      </c>
      <c r="E74" s="333">
        <v>7.5399874275337009</v>
      </c>
      <c r="F74" s="333">
        <v>3.8512324675627041</v>
      </c>
      <c r="G74" s="333">
        <v>3.6887549599709963</v>
      </c>
      <c r="H74" s="315">
        <f t="shared" si="0"/>
        <v>92254</v>
      </c>
      <c r="I74" s="184">
        <v>47060</v>
      </c>
      <c r="J74" s="184">
        <v>45194</v>
      </c>
      <c r="K74" s="333">
        <f>H74/H$62*100</f>
        <v>7.6803705732596494</v>
      </c>
      <c r="L74" s="333">
        <f t="shared" si="2"/>
        <v>3.9178598128818165</v>
      </c>
      <c r="M74" s="333">
        <f t="shared" si="3"/>
        <v>3.7625107603778329</v>
      </c>
      <c r="N74" s="32" t="s">
        <v>89</v>
      </c>
    </row>
    <row r="75" spans="1:14" ht="28.5" customHeight="1">
      <c r="A75" s="314" t="s">
        <v>64</v>
      </c>
      <c r="B75" s="315">
        <v>57718</v>
      </c>
      <c r="C75" s="332">
        <v>28577</v>
      </c>
      <c r="D75" s="332">
        <v>29141</v>
      </c>
      <c r="E75" s="333">
        <v>4.7993228163654926</v>
      </c>
      <c r="F75" s="333">
        <v>2.3762127607206884</v>
      </c>
      <c r="G75" s="333">
        <v>2.4231100556448042</v>
      </c>
      <c r="H75" s="315">
        <f t="shared" si="0"/>
        <v>63460</v>
      </c>
      <c r="I75" s="184">
        <v>31639</v>
      </c>
      <c r="J75" s="184">
        <v>31821</v>
      </c>
      <c r="K75" s="333">
        <f t="shared" ref="K75:K80" si="4">H75/H$62*100</f>
        <v>5.2831998241708469</v>
      </c>
      <c r="L75" s="333">
        <f t="shared" si="2"/>
        <v>2.6340239400715637</v>
      </c>
      <c r="M75" s="333">
        <f t="shared" si="3"/>
        <v>2.6491758840992832</v>
      </c>
      <c r="N75" s="32" t="s">
        <v>90</v>
      </c>
    </row>
    <row r="76" spans="1:14" ht="28.5" customHeight="1">
      <c r="A76" s="314" t="s">
        <v>65</v>
      </c>
      <c r="B76" s="315">
        <v>37176</v>
      </c>
      <c r="C76" s="332">
        <v>17971</v>
      </c>
      <c r="D76" s="332">
        <v>19205</v>
      </c>
      <c r="E76" s="333">
        <v>3.0912302058491901</v>
      </c>
      <c r="F76" s="333">
        <v>1.494310792697326</v>
      </c>
      <c r="G76" s="333">
        <v>1.596919413151864</v>
      </c>
      <c r="H76" s="315">
        <f t="shared" si="0"/>
        <v>38789</v>
      </c>
      <c r="I76" s="184">
        <v>18644</v>
      </c>
      <c r="J76" s="184">
        <v>20145</v>
      </c>
      <c r="K76" s="333">
        <f t="shared" si="4"/>
        <v>3.2292788840176958</v>
      </c>
      <c r="L76" s="333">
        <f t="shared" si="2"/>
        <v>1.5521584860044322</v>
      </c>
      <c r="M76" s="333">
        <f t="shared" si="3"/>
        <v>1.6771203980132636</v>
      </c>
      <c r="N76" s="32" t="s">
        <v>91</v>
      </c>
    </row>
    <row r="77" spans="1:14" ht="28.5" customHeight="1">
      <c r="A77" s="314" t="s">
        <v>66</v>
      </c>
      <c r="B77" s="315">
        <v>27947</v>
      </c>
      <c r="C77" s="332">
        <v>12661</v>
      </c>
      <c r="D77" s="332">
        <v>15286</v>
      </c>
      <c r="E77" s="333">
        <v>2.323827484475665</v>
      </c>
      <c r="F77" s="333">
        <v>1.0527777500607005</v>
      </c>
      <c r="G77" s="333">
        <v>1.2710497344149645</v>
      </c>
      <c r="H77" s="315">
        <f t="shared" si="0"/>
        <v>29352</v>
      </c>
      <c r="I77" s="184">
        <v>13450</v>
      </c>
      <c r="J77" s="184">
        <v>15902</v>
      </c>
      <c r="K77" s="333">
        <f t="shared" si="4"/>
        <v>2.4436256104485143</v>
      </c>
      <c r="L77" s="333">
        <f t="shared" si="2"/>
        <v>1.1197453141364309</v>
      </c>
      <c r="M77" s="333">
        <f t="shared" si="3"/>
        <v>1.3238802963120835</v>
      </c>
      <c r="N77" s="32" t="s">
        <v>92</v>
      </c>
    </row>
    <row r="78" spans="1:14" ht="28.5" customHeight="1">
      <c r="A78" s="314" t="s">
        <v>67</v>
      </c>
      <c r="B78" s="315">
        <v>22575</v>
      </c>
      <c r="C78" s="332">
        <v>9353</v>
      </c>
      <c r="D78" s="332">
        <v>13222</v>
      </c>
      <c r="E78" s="333">
        <v>1.877139065446672</v>
      </c>
      <c r="F78" s="333">
        <v>0.77771347415826009</v>
      </c>
      <c r="G78" s="333">
        <v>1.0994255912884119</v>
      </c>
      <c r="H78" s="315">
        <f t="shared" si="0"/>
        <v>23378</v>
      </c>
      <c r="I78" s="184">
        <v>9767</v>
      </c>
      <c r="J78" s="184">
        <v>13611</v>
      </c>
      <c r="K78" s="333">
        <f t="shared" si="4"/>
        <v>1.9462755356045709</v>
      </c>
      <c r="L78" s="333">
        <f t="shared" si="2"/>
        <v>0.81312657867438809</v>
      </c>
      <c r="M78" s="333">
        <f t="shared" si="3"/>
        <v>1.1331489569301827</v>
      </c>
      <c r="N78" s="32" t="s">
        <v>93</v>
      </c>
    </row>
    <row r="79" spans="1:14" ht="28.5" customHeight="1">
      <c r="A79" s="314" t="s">
        <v>68</v>
      </c>
      <c r="B79" s="315">
        <v>13924</v>
      </c>
      <c r="C79" s="332">
        <v>4862</v>
      </c>
      <c r="D79" s="332">
        <v>9062</v>
      </c>
      <c r="E79" s="333">
        <v>1.157797756247152</v>
      </c>
      <c r="F79" s="333">
        <v>0.40428129064016466</v>
      </c>
      <c r="G79" s="333">
        <v>0.75351646560698726</v>
      </c>
      <c r="H79" s="315">
        <f t="shared" si="0"/>
        <v>14974</v>
      </c>
      <c r="I79" s="184">
        <v>5392</v>
      </c>
      <c r="J79" s="184">
        <v>9582</v>
      </c>
      <c r="K79" s="333">
        <f t="shared" si="4"/>
        <v>1.2466220322586552</v>
      </c>
      <c r="L79" s="333">
        <f t="shared" si="2"/>
        <v>0.4488971549311252</v>
      </c>
      <c r="M79" s="333">
        <f t="shared" si="3"/>
        <v>0.79772487732753006</v>
      </c>
      <c r="N79" s="32" t="s">
        <v>94</v>
      </c>
    </row>
    <row r="80" spans="1:14" ht="28.5" customHeight="1">
      <c r="A80" s="27" t="s">
        <v>69</v>
      </c>
      <c r="B80" s="315">
        <v>10045</v>
      </c>
      <c r="C80" s="332">
        <v>2633</v>
      </c>
      <c r="D80" s="332">
        <v>7412</v>
      </c>
      <c r="E80" s="333">
        <v>0.83525412679565092</v>
      </c>
      <c r="F80" s="333">
        <v>0.21893719421134383</v>
      </c>
      <c r="G80" s="333">
        <v>0.61631693258430709</v>
      </c>
      <c r="H80" s="315">
        <f t="shared" si="0"/>
        <v>10763</v>
      </c>
      <c r="I80" s="184">
        <v>2857</v>
      </c>
      <c r="J80" s="184">
        <v>7906</v>
      </c>
      <c r="K80" s="333">
        <f t="shared" si="4"/>
        <v>0.89604600862828276</v>
      </c>
      <c r="L80" s="333">
        <f t="shared" si="2"/>
        <v>0.23785222025931466</v>
      </c>
      <c r="M80" s="333">
        <f t="shared" si="3"/>
        <v>0.65819378836896814</v>
      </c>
      <c r="N80" s="32" t="s">
        <v>321</v>
      </c>
    </row>
    <row r="81" spans="1:16" ht="9.75" customHeight="1" thickBot="1">
      <c r="A81" s="317"/>
      <c r="B81" s="318"/>
      <c r="C81" s="319"/>
      <c r="D81" s="319"/>
      <c r="E81" s="319"/>
      <c r="F81" s="319"/>
      <c r="G81" s="319"/>
      <c r="H81" s="319"/>
      <c r="I81" s="319"/>
      <c r="J81" s="319"/>
      <c r="K81" s="319"/>
      <c r="L81" s="319"/>
      <c r="M81" s="319"/>
      <c r="N81" s="325"/>
    </row>
    <row r="82" spans="1:16" ht="15.75" customHeight="1">
      <c r="A82" s="94" t="s">
        <v>246</v>
      </c>
      <c r="B82" s="326"/>
      <c r="C82" s="326"/>
      <c r="D82" s="326"/>
      <c r="E82" s="326"/>
      <c r="F82" s="326"/>
      <c r="G82" s="326"/>
      <c r="L82" s="671"/>
      <c r="M82" s="671"/>
      <c r="N82" s="671"/>
    </row>
    <row r="83" spans="1:16" ht="15.75" customHeight="1">
      <c r="A83" s="95" t="s">
        <v>499</v>
      </c>
      <c r="L83" s="334"/>
      <c r="N83" s="17"/>
    </row>
    <row r="84" spans="1:16" ht="17.100000000000001" customHeight="1">
      <c r="A84" s="94" t="s">
        <v>696</v>
      </c>
      <c r="H84" s="95"/>
      <c r="I84" s="95"/>
      <c r="J84" s="95"/>
      <c r="K84" s="95"/>
      <c r="L84" s="670" t="s">
        <v>498</v>
      </c>
      <c r="M84" s="670"/>
      <c r="N84" s="670"/>
      <c r="O84" s="96"/>
      <c r="P84" s="97"/>
    </row>
  </sheetData>
  <mergeCells count="16">
    <mergeCell ref="L84:N84"/>
    <mergeCell ref="A57:G57"/>
    <mergeCell ref="A29:G29"/>
    <mergeCell ref="A1:G1"/>
    <mergeCell ref="L82:N82"/>
    <mergeCell ref="H1:N1"/>
    <mergeCell ref="H29:N29"/>
    <mergeCell ref="H57:N57"/>
    <mergeCell ref="L26:N26"/>
    <mergeCell ref="L54:N54"/>
    <mergeCell ref="B3:G3"/>
    <mergeCell ref="H3:M3"/>
    <mergeCell ref="B31:G31"/>
    <mergeCell ref="H31:M31"/>
    <mergeCell ref="B59:G59"/>
    <mergeCell ref="H59:M59"/>
  </mergeCells>
  <phoneticPr fontId="16" type="noConversion"/>
  <printOptions horizontalCentered="1"/>
  <pageMargins left="0.78740157480314965" right="0.78740157480314965" top="0.98425196850393704" bottom="0.98425196850393704" header="0.59055118110236227" footer="0.27559055118110237"/>
  <pageSetup paperSize="7" scale="84" firstPageNumber="72" pageOrder="overThenDown" orientation="portrait" useFirstPageNumber="1" r:id="rId1"/>
  <headerFooter differentOddEven="1"/>
  <rowBreaks count="2" manualBreakCount="2">
    <brk id="28" max="13" man="1"/>
    <brk id="56" max="13" man="1"/>
  </rowBreaks>
  <colBreaks count="1" manualBreakCount="1">
    <brk id="7" max="8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23"/>
  <sheetViews>
    <sheetView view="pageBreakPreview" zoomScale="85" zoomScaleNormal="100" zoomScaleSheetLayoutView="85" workbookViewId="0">
      <selection activeCell="C7" sqref="C7"/>
    </sheetView>
  </sheetViews>
  <sheetFormatPr defaultRowHeight="17.25"/>
  <cols>
    <col min="1" max="1" width="14.875" style="95" customWidth="1"/>
    <col min="2" max="2" width="12.125" style="95" customWidth="1"/>
    <col min="3" max="4" width="10.25" style="95" customWidth="1"/>
    <col min="5" max="5" width="11.75" style="95" customWidth="1"/>
    <col min="6" max="7" width="10.125" style="95" customWidth="1"/>
    <col min="8" max="9" width="29.25" style="95" customWidth="1"/>
    <col min="10" max="10" width="21" style="11" customWidth="1"/>
    <col min="11" max="16384" width="9" style="67"/>
  </cols>
  <sheetData>
    <row r="1" spans="1:10" s="10" customFormat="1" ht="36" customHeight="1">
      <c r="A1" s="658" t="s">
        <v>553</v>
      </c>
      <c r="B1" s="658"/>
      <c r="C1" s="658"/>
      <c r="D1" s="658"/>
      <c r="E1" s="658"/>
      <c r="F1" s="658"/>
      <c r="G1" s="658"/>
      <c r="H1" s="6" t="s">
        <v>361</v>
      </c>
      <c r="I1" s="6"/>
      <c r="J1" s="6"/>
    </row>
    <row r="2" spans="1:10" s="336" customFormat="1" ht="15" customHeight="1" thickBot="1">
      <c r="A2" s="13" t="s">
        <v>506</v>
      </c>
      <c r="B2" s="335"/>
      <c r="C2" s="335"/>
      <c r="D2" s="335"/>
      <c r="E2" s="335"/>
      <c r="F2" s="335"/>
      <c r="G2" s="335"/>
      <c r="H2" s="335"/>
      <c r="I2" s="335"/>
      <c r="J2" s="16" t="s">
        <v>500</v>
      </c>
    </row>
    <row r="3" spans="1:10" s="336" customFormat="1" ht="31.5" customHeight="1">
      <c r="A3" s="677" t="s">
        <v>322</v>
      </c>
      <c r="B3" s="337" t="s">
        <v>504</v>
      </c>
      <c r="C3" s="337"/>
      <c r="D3" s="338"/>
      <c r="E3" s="337" t="s">
        <v>505</v>
      </c>
      <c r="F3" s="337"/>
      <c r="G3" s="339"/>
      <c r="H3" s="340" t="s">
        <v>323</v>
      </c>
      <c r="I3" s="341" t="s">
        <v>324</v>
      </c>
      <c r="J3" s="679" t="s">
        <v>325</v>
      </c>
    </row>
    <row r="4" spans="1:10" s="336" customFormat="1" ht="31.5" customHeight="1">
      <c r="A4" s="678"/>
      <c r="B4" s="342"/>
      <c r="C4" s="343" t="s">
        <v>326</v>
      </c>
      <c r="D4" s="343" t="s">
        <v>327</v>
      </c>
      <c r="E4" s="344"/>
      <c r="F4" s="343" t="s">
        <v>326</v>
      </c>
      <c r="G4" s="343" t="s">
        <v>327</v>
      </c>
      <c r="H4" s="345" t="s">
        <v>433</v>
      </c>
      <c r="I4" s="338" t="s">
        <v>434</v>
      </c>
      <c r="J4" s="680"/>
    </row>
    <row r="5" spans="1:10" s="336" customFormat="1" ht="32.25" customHeight="1">
      <c r="A5" s="314">
        <v>2013</v>
      </c>
      <c r="B5" s="346">
        <v>11360</v>
      </c>
      <c r="C5" s="346">
        <v>5839</v>
      </c>
      <c r="D5" s="347">
        <v>5521</v>
      </c>
      <c r="E5" s="347">
        <v>4395</v>
      </c>
      <c r="F5" s="347">
        <v>2368</v>
      </c>
      <c r="G5" s="347">
        <v>2027</v>
      </c>
      <c r="H5" s="347">
        <v>8095</v>
      </c>
      <c r="I5" s="347">
        <v>2436</v>
      </c>
      <c r="J5" s="348">
        <v>2013</v>
      </c>
    </row>
    <row r="6" spans="1:10" s="336" customFormat="1" ht="32.25" customHeight="1">
      <c r="A6" s="314">
        <v>2014</v>
      </c>
      <c r="B6" s="346">
        <v>11628</v>
      </c>
      <c r="C6" s="346">
        <v>5915</v>
      </c>
      <c r="D6" s="347">
        <v>5713</v>
      </c>
      <c r="E6" s="347">
        <v>4284</v>
      </c>
      <c r="F6" s="347">
        <v>2316</v>
      </c>
      <c r="G6" s="347">
        <v>1968</v>
      </c>
      <c r="H6" s="347">
        <v>7986</v>
      </c>
      <c r="I6" s="347">
        <v>2506</v>
      </c>
      <c r="J6" s="348">
        <v>2014</v>
      </c>
    </row>
    <row r="7" spans="1:10" s="336" customFormat="1" ht="32.25" customHeight="1">
      <c r="A7" s="314">
        <v>2015</v>
      </c>
      <c r="B7" s="346">
        <v>12036</v>
      </c>
      <c r="C7" s="346">
        <v>6157</v>
      </c>
      <c r="D7" s="347">
        <v>5879</v>
      </c>
      <c r="E7" s="347">
        <v>4368</v>
      </c>
      <c r="F7" s="347">
        <v>2413</v>
      </c>
      <c r="G7" s="347">
        <v>1955</v>
      </c>
      <c r="H7" s="347">
        <v>7997</v>
      </c>
      <c r="I7" s="347">
        <v>2426</v>
      </c>
      <c r="J7" s="348">
        <v>2015</v>
      </c>
    </row>
    <row r="8" spans="1:10" s="336" customFormat="1" ht="32.25" customHeight="1">
      <c r="A8" s="314">
        <v>2016</v>
      </c>
      <c r="B8" s="346">
        <v>10940</v>
      </c>
      <c r="C8" s="346">
        <v>5611</v>
      </c>
      <c r="D8" s="347">
        <v>5329</v>
      </c>
      <c r="E8" s="347">
        <v>4495</v>
      </c>
      <c r="F8" s="347">
        <v>2390</v>
      </c>
      <c r="G8" s="347">
        <v>2105</v>
      </c>
      <c r="H8" s="347">
        <v>7765</v>
      </c>
      <c r="I8" s="347">
        <v>2263</v>
      </c>
      <c r="J8" s="348">
        <v>2016</v>
      </c>
    </row>
    <row r="9" spans="1:10" s="336" customFormat="1" ht="32.25" customHeight="1">
      <c r="A9" s="314">
        <v>2017</v>
      </c>
      <c r="B9" s="346">
        <v>9497</v>
      </c>
      <c r="C9" s="346">
        <v>4927</v>
      </c>
      <c r="D9" s="347">
        <v>4570</v>
      </c>
      <c r="E9" s="347">
        <v>4644</v>
      </c>
      <c r="F9" s="347">
        <v>2460</v>
      </c>
      <c r="G9" s="347">
        <v>2184</v>
      </c>
      <c r="H9" s="347">
        <v>7112</v>
      </c>
      <c r="I9" s="347">
        <v>2324</v>
      </c>
      <c r="J9" s="348">
        <v>2017</v>
      </c>
    </row>
    <row r="10" spans="1:10" s="352" customFormat="1" ht="32.25" customHeight="1">
      <c r="A10" s="349">
        <v>2018</v>
      </c>
      <c r="B10" s="350">
        <f>SUM(B11:B22)</f>
        <v>8832</v>
      </c>
      <c r="C10" s="350">
        <f t="shared" ref="C10:G10" si="0">SUM(C11:C22)</f>
        <v>4523</v>
      </c>
      <c r="D10" s="350">
        <f t="shared" si="0"/>
        <v>4309</v>
      </c>
      <c r="E10" s="350">
        <f t="shared" si="0"/>
        <v>4993</v>
      </c>
      <c r="F10" s="350">
        <f t="shared" si="0"/>
        <v>2622</v>
      </c>
      <c r="G10" s="350">
        <f t="shared" si="0"/>
        <v>2371</v>
      </c>
      <c r="H10" s="350">
        <f t="shared" ref="H10" si="1">SUM(H11:H22)</f>
        <v>6902</v>
      </c>
      <c r="I10" s="350">
        <f t="shared" ref="I10" si="2">SUM(I11:I22)</f>
        <v>2308</v>
      </c>
      <c r="J10" s="351">
        <v>2018</v>
      </c>
    </row>
    <row r="11" spans="1:10" s="336" customFormat="1" ht="32.25" customHeight="1">
      <c r="A11" s="353">
        <v>1</v>
      </c>
      <c r="B11" s="354">
        <f>SUM(C11:D11)</f>
        <v>884</v>
      </c>
      <c r="C11" s="355">
        <v>467</v>
      </c>
      <c r="D11" s="355">
        <v>417</v>
      </c>
      <c r="E11" s="346">
        <f>SUM(F11:G11)</f>
        <v>487</v>
      </c>
      <c r="F11" s="355">
        <v>233</v>
      </c>
      <c r="G11" s="355">
        <v>254</v>
      </c>
      <c r="H11" s="355">
        <v>685</v>
      </c>
      <c r="I11" s="356">
        <v>204</v>
      </c>
      <c r="J11" s="357" t="s">
        <v>343</v>
      </c>
    </row>
    <row r="12" spans="1:10" s="336" customFormat="1" ht="32.25" customHeight="1">
      <c r="A12" s="353">
        <v>2</v>
      </c>
      <c r="B12" s="354">
        <f t="shared" ref="B12:B22" si="3">SUM(C12:D12)</f>
        <v>733</v>
      </c>
      <c r="C12" s="355">
        <v>370</v>
      </c>
      <c r="D12" s="355">
        <v>363</v>
      </c>
      <c r="E12" s="346">
        <f t="shared" ref="E12:E22" si="4">SUM(F12:G12)</f>
        <v>387</v>
      </c>
      <c r="F12" s="355">
        <v>212</v>
      </c>
      <c r="G12" s="355">
        <v>175</v>
      </c>
      <c r="H12" s="355">
        <v>536</v>
      </c>
      <c r="I12" s="356">
        <v>170</v>
      </c>
      <c r="J12" s="357" t="s">
        <v>344</v>
      </c>
    </row>
    <row r="13" spans="1:10" s="336" customFormat="1" ht="32.25" customHeight="1">
      <c r="A13" s="353">
        <v>3</v>
      </c>
      <c r="B13" s="354">
        <f t="shared" si="3"/>
        <v>852</v>
      </c>
      <c r="C13" s="355">
        <v>416</v>
      </c>
      <c r="D13" s="355">
        <v>436</v>
      </c>
      <c r="E13" s="346">
        <f t="shared" si="4"/>
        <v>436</v>
      </c>
      <c r="F13" s="355">
        <v>235</v>
      </c>
      <c r="G13" s="355">
        <v>201</v>
      </c>
      <c r="H13" s="355">
        <v>625</v>
      </c>
      <c r="I13" s="356">
        <v>190</v>
      </c>
      <c r="J13" s="357" t="s">
        <v>345</v>
      </c>
    </row>
    <row r="14" spans="1:10" s="336" customFormat="1" ht="32.25" customHeight="1">
      <c r="A14" s="353">
        <v>4</v>
      </c>
      <c r="B14" s="354">
        <f t="shared" si="3"/>
        <v>741</v>
      </c>
      <c r="C14" s="355">
        <v>351</v>
      </c>
      <c r="D14" s="355">
        <v>390</v>
      </c>
      <c r="E14" s="346">
        <f t="shared" si="4"/>
        <v>399</v>
      </c>
      <c r="F14" s="355">
        <v>204</v>
      </c>
      <c r="G14" s="355">
        <v>195</v>
      </c>
      <c r="H14" s="355">
        <v>572</v>
      </c>
      <c r="I14" s="356">
        <v>154</v>
      </c>
      <c r="J14" s="357" t="s">
        <v>346</v>
      </c>
    </row>
    <row r="15" spans="1:10" s="336" customFormat="1" ht="32.25" customHeight="1">
      <c r="A15" s="353">
        <v>5</v>
      </c>
      <c r="B15" s="354">
        <f t="shared" si="3"/>
        <v>745</v>
      </c>
      <c r="C15" s="355">
        <v>383</v>
      </c>
      <c r="D15" s="355">
        <v>362</v>
      </c>
      <c r="E15" s="346">
        <f t="shared" si="4"/>
        <v>391</v>
      </c>
      <c r="F15" s="355">
        <v>205</v>
      </c>
      <c r="G15" s="355">
        <v>186</v>
      </c>
      <c r="H15" s="355">
        <v>671</v>
      </c>
      <c r="I15" s="356">
        <v>184</v>
      </c>
      <c r="J15" s="357" t="s">
        <v>347</v>
      </c>
    </row>
    <row r="16" spans="1:10" s="336" customFormat="1" ht="32.25" customHeight="1">
      <c r="A16" s="353">
        <v>6</v>
      </c>
      <c r="B16" s="354">
        <f t="shared" si="3"/>
        <v>750</v>
      </c>
      <c r="C16" s="355">
        <v>381</v>
      </c>
      <c r="D16" s="355">
        <v>369</v>
      </c>
      <c r="E16" s="346">
        <f t="shared" si="4"/>
        <v>364</v>
      </c>
      <c r="F16" s="355">
        <v>198</v>
      </c>
      <c r="G16" s="355">
        <v>166</v>
      </c>
      <c r="H16" s="355">
        <v>523</v>
      </c>
      <c r="I16" s="356">
        <v>160</v>
      </c>
      <c r="J16" s="357" t="s">
        <v>348</v>
      </c>
    </row>
    <row r="17" spans="1:10" s="336" customFormat="1" ht="32.25" customHeight="1">
      <c r="A17" s="353">
        <v>7</v>
      </c>
      <c r="B17" s="354">
        <f t="shared" si="3"/>
        <v>748</v>
      </c>
      <c r="C17" s="355">
        <v>396</v>
      </c>
      <c r="D17" s="355">
        <v>352</v>
      </c>
      <c r="E17" s="346">
        <f t="shared" si="4"/>
        <v>400</v>
      </c>
      <c r="F17" s="355">
        <v>220</v>
      </c>
      <c r="G17" s="355">
        <v>180</v>
      </c>
      <c r="H17" s="355">
        <v>521</v>
      </c>
      <c r="I17" s="356">
        <v>243</v>
      </c>
      <c r="J17" s="357" t="s">
        <v>349</v>
      </c>
    </row>
    <row r="18" spans="1:10" s="336" customFormat="1" ht="32.25" customHeight="1">
      <c r="A18" s="353">
        <v>8</v>
      </c>
      <c r="B18" s="354">
        <f t="shared" si="3"/>
        <v>744</v>
      </c>
      <c r="C18" s="355">
        <v>399</v>
      </c>
      <c r="D18" s="355">
        <v>345</v>
      </c>
      <c r="E18" s="346">
        <f t="shared" si="4"/>
        <v>424</v>
      </c>
      <c r="F18" s="355">
        <v>231</v>
      </c>
      <c r="G18" s="355">
        <v>193</v>
      </c>
      <c r="H18" s="355">
        <v>504</v>
      </c>
      <c r="I18" s="356">
        <v>211</v>
      </c>
      <c r="J18" s="357" t="s">
        <v>350</v>
      </c>
    </row>
    <row r="19" spans="1:10" s="336" customFormat="1" ht="32.25" customHeight="1">
      <c r="A19" s="353">
        <v>9</v>
      </c>
      <c r="B19" s="354">
        <f t="shared" si="3"/>
        <v>663</v>
      </c>
      <c r="C19" s="355">
        <v>344</v>
      </c>
      <c r="D19" s="355">
        <v>319</v>
      </c>
      <c r="E19" s="346">
        <f t="shared" si="4"/>
        <v>405</v>
      </c>
      <c r="F19" s="355">
        <v>215</v>
      </c>
      <c r="G19" s="355">
        <v>190</v>
      </c>
      <c r="H19" s="355">
        <v>382</v>
      </c>
      <c r="I19" s="356">
        <v>169</v>
      </c>
      <c r="J19" s="357" t="s">
        <v>351</v>
      </c>
    </row>
    <row r="20" spans="1:10" s="336" customFormat="1" ht="32.25" customHeight="1">
      <c r="A20" s="353">
        <v>10</v>
      </c>
      <c r="B20" s="354">
        <f t="shared" si="3"/>
        <v>707</v>
      </c>
      <c r="C20" s="355">
        <v>367</v>
      </c>
      <c r="D20" s="355">
        <v>340</v>
      </c>
      <c r="E20" s="346">
        <f t="shared" si="4"/>
        <v>460</v>
      </c>
      <c r="F20" s="355">
        <v>236</v>
      </c>
      <c r="G20" s="355">
        <v>224</v>
      </c>
      <c r="H20" s="355">
        <v>607</v>
      </c>
      <c r="I20" s="356">
        <v>214</v>
      </c>
      <c r="J20" s="357" t="s">
        <v>352</v>
      </c>
    </row>
    <row r="21" spans="1:10" s="336" customFormat="1" ht="32.25" customHeight="1">
      <c r="A21" s="353">
        <v>11</v>
      </c>
      <c r="B21" s="354">
        <f t="shared" si="3"/>
        <v>647</v>
      </c>
      <c r="C21" s="355">
        <v>341</v>
      </c>
      <c r="D21" s="355">
        <v>306</v>
      </c>
      <c r="E21" s="346">
        <f t="shared" si="4"/>
        <v>408</v>
      </c>
      <c r="F21" s="355">
        <v>210</v>
      </c>
      <c r="G21" s="355">
        <v>198</v>
      </c>
      <c r="H21" s="355">
        <v>588</v>
      </c>
      <c r="I21" s="356">
        <v>245</v>
      </c>
      <c r="J21" s="357" t="s">
        <v>353</v>
      </c>
    </row>
    <row r="22" spans="1:10" s="336" customFormat="1" ht="32.25" customHeight="1" thickBot="1">
      <c r="A22" s="358">
        <v>12</v>
      </c>
      <c r="B22" s="359">
        <f t="shared" si="3"/>
        <v>618</v>
      </c>
      <c r="C22" s="360">
        <v>308</v>
      </c>
      <c r="D22" s="360">
        <v>310</v>
      </c>
      <c r="E22" s="361">
        <f t="shared" si="4"/>
        <v>432</v>
      </c>
      <c r="F22" s="360">
        <v>223</v>
      </c>
      <c r="G22" s="360">
        <v>209</v>
      </c>
      <c r="H22" s="360">
        <v>688</v>
      </c>
      <c r="I22" s="362">
        <v>164</v>
      </c>
      <c r="J22" s="363" t="s">
        <v>354</v>
      </c>
    </row>
    <row r="23" spans="1:10" s="17" customFormat="1" ht="15" customHeight="1">
      <c r="A23" s="327" t="s">
        <v>501</v>
      </c>
      <c r="B23" s="364"/>
      <c r="C23" s="364"/>
      <c r="D23" s="364"/>
      <c r="E23" s="365"/>
      <c r="F23" s="365"/>
      <c r="G23" s="365"/>
      <c r="H23" s="365"/>
      <c r="I23" s="365"/>
      <c r="J23" s="328" t="s">
        <v>503</v>
      </c>
    </row>
  </sheetData>
  <mergeCells count="3">
    <mergeCell ref="A1:G1"/>
    <mergeCell ref="A3:A4"/>
    <mergeCell ref="J3:J4"/>
  </mergeCells>
  <phoneticPr fontId="18" type="noConversion"/>
  <printOptions horizontalCentered="1" gridLinesSet="0"/>
  <pageMargins left="0.78740157480314965" right="0.78740157480314965" top="0.98425196850393704" bottom="0.98425196850393704" header="0.59055118110236227" footer="0.27559055118110237"/>
  <pageSetup paperSize="7" scale="82" firstPageNumber="72" pageOrder="overThenDown" orientation="portrait" useFirstPageNumber="1" r:id="rId1"/>
  <headerFooter differentOddEven="1">
    <oddFooter>&amp;L&amp;"+,굵게"&amp;14&amp;P&amp;6&amp;K01+033 ㅣ &amp;8 &amp;K01+0292013&amp;9&amp;K01+000 수원기본통계</oddFooter>
    <evenFooter>&amp;R&amp;"-,굵게"&amp;9 03.인구&amp;6&amp;K01+034 ㅣ &amp;14&amp;K01+000&amp;P</evenFooter>
  </headerFooter>
  <colBreaks count="1" manualBreakCount="1">
    <brk id="7" max="22" man="1"/>
  </col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W103"/>
  <sheetViews>
    <sheetView view="pageBreakPreview" zoomScaleNormal="100" zoomScaleSheetLayoutView="100" workbookViewId="0">
      <selection activeCell="E9" sqref="E9"/>
    </sheetView>
  </sheetViews>
  <sheetFormatPr defaultRowHeight="17.25"/>
  <cols>
    <col min="1" max="1" width="8.375" style="11" customWidth="1"/>
    <col min="2" max="2" width="8.375" style="413" customWidth="1"/>
    <col min="3" max="4" width="8.375" style="414" customWidth="1"/>
    <col min="5" max="5" width="8.375" style="98" customWidth="1"/>
    <col min="6" max="7" width="8.375" style="414" customWidth="1"/>
    <col min="8" max="8" width="8.375" style="420" customWidth="1"/>
    <col min="9" max="10" width="8.375" style="414" customWidth="1"/>
    <col min="11" max="11" width="8.875" style="98" customWidth="1"/>
    <col min="12" max="13" width="7.125" style="421" customWidth="1"/>
    <col min="14" max="14" width="8.875" style="11" customWidth="1"/>
    <col min="15" max="16" width="7.75" style="417" customWidth="1"/>
    <col min="17" max="17" width="8.875" style="418" customWidth="1"/>
    <col min="18" max="19" width="8.125" style="421" customWidth="1"/>
    <col min="20" max="20" width="8.875" style="11" customWidth="1"/>
    <col min="21" max="16384" width="9" style="67"/>
  </cols>
  <sheetData>
    <row r="1" spans="1:20" s="10" customFormat="1" ht="27" customHeight="1">
      <c r="A1" s="6" t="s">
        <v>705</v>
      </c>
      <c r="B1" s="9"/>
      <c r="C1" s="366"/>
      <c r="D1" s="366"/>
      <c r="E1" s="9"/>
      <c r="F1" s="366"/>
      <c r="G1" s="366"/>
      <c r="H1" s="7"/>
      <c r="I1" s="366"/>
      <c r="J1" s="366"/>
      <c r="K1" s="9" t="s">
        <v>360</v>
      </c>
      <c r="L1" s="366"/>
      <c r="M1" s="366"/>
      <c r="N1" s="6"/>
      <c r="O1" s="366"/>
      <c r="P1" s="366"/>
      <c r="Q1" s="367"/>
      <c r="R1" s="366"/>
      <c r="S1" s="366"/>
      <c r="T1" s="6"/>
    </row>
    <row r="2" spans="1:20" s="17" customFormat="1" ht="18" customHeight="1" thickBot="1">
      <c r="A2" s="13" t="s">
        <v>168</v>
      </c>
      <c r="B2" s="368"/>
      <c r="C2" s="369"/>
      <c r="D2" s="369"/>
      <c r="E2" s="191"/>
      <c r="F2" s="369"/>
      <c r="G2" s="369"/>
      <c r="H2" s="370"/>
      <c r="I2" s="369"/>
      <c r="J2" s="369"/>
      <c r="K2" s="191"/>
      <c r="L2" s="371"/>
      <c r="M2" s="371"/>
      <c r="N2" s="13"/>
      <c r="O2" s="372"/>
      <c r="P2" s="372"/>
      <c r="Q2" s="373"/>
      <c r="R2" s="371"/>
      <c r="S2" s="371"/>
      <c r="T2" s="16" t="s">
        <v>204</v>
      </c>
    </row>
    <row r="3" spans="1:20" s="28" customFormat="1" ht="21" customHeight="1">
      <c r="A3" s="374"/>
      <c r="B3" s="375" t="s">
        <v>328</v>
      </c>
      <c r="C3" s="376"/>
      <c r="D3" s="376"/>
      <c r="E3" s="377"/>
      <c r="F3" s="378"/>
      <c r="G3" s="379"/>
      <c r="H3" s="380" t="s">
        <v>329</v>
      </c>
      <c r="I3" s="381"/>
      <c r="J3" s="379"/>
      <c r="K3" s="377" t="s">
        <v>342</v>
      </c>
      <c r="L3" s="378"/>
      <c r="M3" s="378"/>
      <c r="N3" s="375"/>
      <c r="O3" s="382"/>
      <c r="P3" s="379"/>
      <c r="Q3" s="383" t="s">
        <v>330</v>
      </c>
      <c r="R3" s="382"/>
      <c r="S3" s="384"/>
    </row>
    <row r="4" spans="1:20" s="28" customFormat="1" ht="21" customHeight="1">
      <c r="A4" s="374" t="s">
        <v>207</v>
      </c>
      <c r="B4" s="681" t="s">
        <v>340</v>
      </c>
      <c r="C4" s="682"/>
      <c r="D4" s="683"/>
      <c r="E4" s="681" t="s">
        <v>511</v>
      </c>
      <c r="F4" s="682"/>
      <c r="G4" s="683"/>
      <c r="H4" s="684" t="s">
        <v>331</v>
      </c>
      <c r="I4" s="685"/>
      <c r="J4" s="686"/>
      <c r="K4" s="682" t="s">
        <v>341</v>
      </c>
      <c r="L4" s="682"/>
      <c r="M4" s="683"/>
      <c r="N4" s="681" t="s">
        <v>512</v>
      </c>
      <c r="O4" s="682"/>
      <c r="P4" s="683"/>
      <c r="Q4" s="383" t="s">
        <v>256</v>
      </c>
      <c r="R4" s="385"/>
      <c r="S4" s="386"/>
      <c r="T4" s="28" t="s">
        <v>332</v>
      </c>
    </row>
    <row r="5" spans="1:20" s="28" customFormat="1" ht="21" customHeight="1">
      <c r="A5" s="374" t="s">
        <v>333</v>
      </c>
      <c r="B5" s="387"/>
      <c r="C5" s="388" t="s">
        <v>334</v>
      </c>
      <c r="D5" s="389" t="s">
        <v>335</v>
      </c>
      <c r="E5" s="20"/>
      <c r="F5" s="388" t="s">
        <v>334</v>
      </c>
      <c r="G5" s="390" t="s">
        <v>335</v>
      </c>
      <c r="H5" s="391"/>
      <c r="I5" s="388" t="s">
        <v>334</v>
      </c>
      <c r="J5" s="389" t="s">
        <v>335</v>
      </c>
      <c r="K5" s="23"/>
      <c r="L5" s="388" t="s">
        <v>334</v>
      </c>
      <c r="M5" s="390" t="s">
        <v>335</v>
      </c>
      <c r="N5" s="392"/>
      <c r="O5" s="388" t="s">
        <v>334</v>
      </c>
      <c r="P5" s="390" t="s">
        <v>335</v>
      </c>
      <c r="Q5" s="393"/>
      <c r="R5" s="388" t="s">
        <v>334</v>
      </c>
      <c r="S5" s="390" t="s">
        <v>335</v>
      </c>
      <c r="T5" s="28" t="s">
        <v>336</v>
      </c>
    </row>
    <row r="6" spans="1:20" s="28" customFormat="1" ht="21" customHeight="1">
      <c r="A6" s="394" t="s">
        <v>337</v>
      </c>
      <c r="B6" s="395"/>
      <c r="C6" s="396" t="s">
        <v>338</v>
      </c>
      <c r="D6" s="397" t="s">
        <v>339</v>
      </c>
      <c r="E6" s="395"/>
      <c r="F6" s="396" t="s">
        <v>338</v>
      </c>
      <c r="G6" s="397" t="s">
        <v>339</v>
      </c>
      <c r="H6" s="398"/>
      <c r="I6" s="396" t="s">
        <v>338</v>
      </c>
      <c r="J6" s="397" t="s">
        <v>339</v>
      </c>
      <c r="K6" s="375"/>
      <c r="L6" s="396" t="s">
        <v>338</v>
      </c>
      <c r="M6" s="397" t="s">
        <v>339</v>
      </c>
      <c r="N6" s="395"/>
      <c r="O6" s="396" t="s">
        <v>338</v>
      </c>
      <c r="P6" s="397" t="s">
        <v>339</v>
      </c>
      <c r="Q6" s="375"/>
      <c r="R6" s="396" t="s">
        <v>338</v>
      </c>
      <c r="S6" s="397" t="s">
        <v>339</v>
      </c>
      <c r="T6" s="41"/>
    </row>
    <row r="7" spans="1:20" s="17" customFormat="1" ht="33" customHeight="1">
      <c r="A7" s="399">
        <v>2013</v>
      </c>
      <c r="B7" s="354">
        <v>195500</v>
      </c>
      <c r="C7" s="347">
        <v>99301</v>
      </c>
      <c r="D7" s="347">
        <v>96199</v>
      </c>
      <c r="E7" s="346">
        <v>175214</v>
      </c>
      <c r="F7" s="347">
        <v>88968</v>
      </c>
      <c r="G7" s="347">
        <v>86246</v>
      </c>
      <c r="H7" s="346">
        <v>90190</v>
      </c>
      <c r="I7" s="347">
        <v>44709</v>
      </c>
      <c r="J7" s="347">
        <v>45481</v>
      </c>
      <c r="K7" s="346">
        <v>105310</v>
      </c>
      <c r="L7" s="347">
        <v>54592</v>
      </c>
      <c r="M7" s="347">
        <v>50718</v>
      </c>
      <c r="N7" s="346">
        <v>85024</v>
      </c>
      <c r="O7" s="347">
        <v>44259</v>
      </c>
      <c r="P7" s="347">
        <v>40765</v>
      </c>
      <c r="Q7" s="346">
        <v>20286</v>
      </c>
      <c r="R7" s="347">
        <v>10333</v>
      </c>
      <c r="S7" s="347">
        <v>9953</v>
      </c>
      <c r="T7" s="400">
        <v>2013</v>
      </c>
    </row>
    <row r="8" spans="1:20" s="17" customFormat="1" ht="33" customHeight="1">
      <c r="A8" s="399">
        <v>2014</v>
      </c>
      <c r="B8" s="354">
        <v>196453</v>
      </c>
      <c r="C8" s="347">
        <v>101136</v>
      </c>
      <c r="D8" s="347">
        <v>95317</v>
      </c>
      <c r="E8" s="346">
        <v>178195</v>
      </c>
      <c r="F8" s="347">
        <v>91551</v>
      </c>
      <c r="G8" s="347">
        <v>86644</v>
      </c>
      <c r="H8" s="346">
        <v>147484</v>
      </c>
      <c r="I8" s="347" t="s">
        <v>435</v>
      </c>
      <c r="J8" s="347" t="s">
        <v>435</v>
      </c>
      <c r="K8" s="346">
        <v>48969</v>
      </c>
      <c r="L8" s="347" t="s">
        <v>435</v>
      </c>
      <c r="M8" s="347" t="s">
        <v>435</v>
      </c>
      <c r="N8" s="346">
        <v>43237</v>
      </c>
      <c r="O8" s="347" t="s">
        <v>435</v>
      </c>
      <c r="P8" s="347" t="s">
        <v>435</v>
      </c>
      <c r="Q8" s="346">
        <v>18258</v>
      </c>
      <c r="R8" s="347">
        <v>9585</v>
      </c>
      <c r="S8" s="347">
        <v>8673</v>
      </c>
      <c r="T8" s="400">
        <v>2014</v>
      </c>
    </row>
    <row r="9" spans="1:20" s="17" customFormat="1" ht="33" customHeight="1">
      <c r="A9" s="399">
        <v>2015</v>
      </c>
      <c r="B9" s="354">
        <v>189637</v>
      </c>
      <c r="C9" s="347">
        <v>97319</v>
      </c>
      <c r="D9" s="347">
        <v>92318</v>
      </c>
      <c r="E9" s="346">
        <v>187775</v>
      </c>
      <c r="F9" s="347">
        <v>96281</v>
      </c>
      <c r="G9" s="347">
        <v>91494</v>
      </c>
      <c r="H9" s="346">
        <v>141345</v>
      </c>
      <c r="I9" s="347">
        <v>71541</v>
      </c>
      <c r="J9" s="347">
        <v>69804</v>
      </c>
      <c r="K9" s="346">
        <v>48292</v>
      </c>
      <c r="L9" s="347" t="s">
        <v>435</v>
      </c>
      <c r="M9" s="347" t="s">
        <v>435</v>
      </c>
      <c r="N9" s="346">
        <v>42520</v>
      </c>
      <c r="O9" s="347" t="s">
        <v>435</v>
      </c>
      <c r="P9" s="347" t="s">
        <v>435</v>
      </c>
      <c r="Q9" s="346">
        <v>1862</v>
      </c>
      <c r="R9" s="347">
        <v>1038</v>
      </c>
      <c r="S9" s="347">
        <v>824</v>
      </c>
      <c r="T9" s="400">
        <v>2015</v>
      </c>
    </row>
    <row r="10" spans="1:20" s="17" customFormat="1" ht="33" customHeight="1">
      <c r="A10" s="401">
        <v>2016</v>
      </c>
      <c r="B10" s="346">
        <v>172210</v>
      </c>
      <c r="C10" s="347">
        <v>88748</v>
      </c>
      <c r="D10" s="347">
        <v>83462</v>
      </c>
      <c r="E10" s="346">
        <v>169975</v>
      </c>
      <c r="F10" s="347">
        <v>87576</v>
      </c>
      <c r="G10" s="347">
        <v>82399</v>
      </c>
      <c r="H10" s="346">
        <v>125576</v>
      </c>
      <c r="I10" s="347">
        <v>63915</v>
      </c>
      <c r="J10" s="347">
        <v>61661</v>
      </c>
      <c r="K10" s="346">
        <v>46634</v>
      </c>
      <c r="L10" s="347">
        <v>24833</v>
      </c>
      <c r="M10" s="347">
        <v>21801</v>
      </c>
      <c r="N10" s="346">
        <v>39709</v>
      </c>
      <c r="O10" s="347">
        <v>21243</v>
      </c>
      <c r="P10" s="347">
        <v>18466</v>
      </c>
      <c r="Q10" s="346">
        <v>2235</v>
      </c>
      <c r="R10" s="347">
        <v>1172</v>
      </c>
      <c r="S10" s="347">
        <v>1063</v>
      </c>
      <c r="T10" s="400">
        <v>2016</v>
      </c>
    </row>
    <row r="11" spans="1:20" s="17" customFormat="1" ht="33" customHeight="1">
      <c r="A11" s="401">
        <v>2017</v>
      </c>
      <c r="B11" s="346">
        <v>177059</v>
      </c>
      <c r="C11" s="347">
        <v>91826</v>
      </c>
      <c r="D11" s="347">
        <v>85233</v>
      </c>
      <c r="E11" s="346">
        <v>173747</v>
      </c>
      <c r="F11" s="347">
        <v>89717</v>
      </c>
      <c r="G11" s="347">
        <v>84030</v>
      </c>
      <c r="H11" s="346">
        <v>130439</v>
      </c>
      <c r="I11" s="347">
        <v>66569</v>
      </c>
      <c r="J11" s="347">
        <v>63870</v>
      </c>
      <c r="K11" s="346">
        <v>46620</v>
      </c>
      <c r="L11" s="347">
        <v>25257</v>
      </c>
      <c r="M11" s="347">
        <v>21363</v>
      </c>
      <c r="N11" s="346">
        <v>38261</v>
      </c>
      <c r="O11" s="347">
        <v>20471</v>
      </c>
      <c r="P11" s="347">
        <v>17790</v>
      </c>
      <c r="Q11" s="346">
        <v>3312</v>
      </c>
      <c r="R11" s="347">
        <v>2109</v>
      </c>
      <c r="S11" s="347">
        <v>1203</v>
      </c>
      <c r="T11" s="400">
        <v>2017</v>
      </c>
    </row>
    <row r="12" spans="1:20" s="77" customFormat="1" ht="33" customHeight="1">
      <c r="A12" s="402">
        <v>2018</v>
      </c>
      <c r="B12" s="403">
        <f t="shared" ref="B12:S12" si="0">SUM(B13:B24)</f>
        <v>187806</v>
      </c>
      <c r="C12" s="403">
        <f t="shared" si="0"/>
        <v>96879</v>
      </c>
      <c r="D12" s="403">
        <f t="shared" si="0"/>
        <v>90927</v>
      </c>
      <c r="E12" s="403">
        <f t="shared" si="0"/>
        <v>193564</v>
      </c>
      <c r="F12" s="403">
        <f t="shared" si="0"/>
        <v>99801</v>
      </c>
      <c r="G12" s="403">
        <f t="shared" si="0"/>
        <v>93763</v>
      </c>
      <c r="H12" s="403">
        <f t="shared" si="0"/>
        <v>90347</v>
      </c>
      <c r="I12" s="403">
        <f t="shared" si="0"/>
        <v>45500</v>
      </c>
      <c r="J12" s="403">
        <f t="shared" si="0"/>
        <v>44847</v>
      </c>
      <c r="K12" s="403">
        <f t="shared" si="0"/>
        <v>47064</v>
      </c>
      <c r="L12" s="403">
        <f t="shared" si="0"/>
        <v>25182</v>
      </c>
      <c r="M12" s="403">
        <f t="shared" si="0"/>
        <v>21882</v>
      </c>
      <c r="N12" s="403">
        <f t="shared" si="0"/>
        <v>38483</v>
      </c>
      <c r="O12" s="403">
        <f t="shared" si="0"/>
        <v>20683</v>
      </c>
      <c r="P12" s="403">
        <f t="shared" si="0"/>
        <v>17800</v>
      </c>
      <c r="Q12" s="403">
        <f t="shared" si="0"/>
        <v>-5748</v>
      </c>
      <c r="R12" s="403">
        <f t="shared" si="0"/>
        <v>-2922</v>
      </c>
      <c r="S12" s="403">
        <f t="shared" si="0"/>
        <v>-2826</v>
      </c>
      <c r="T12" s="404">
        <v>2018</v>
      </c>
    </row>
    <row r="13" spans="1:20" s="17" customFormat="1" ht="33" customHeight="1">
      <c r="A13" s="405">
        <v>1</v>
      </c>
      <c r="B13" s="406">
        <f t="shared" ref="B13:B24" si="1">SUM(C13:D13)</f>
        <v>17579</v>
      </c>
      <c r="C13" s="406">
        <v>8967</v>
      </c>
      <c r="D13" s="406">
        <v>8612</v>
      </c>
      <c r="E13" s="406">
        <f t="shared" ref="E13:E24" si="2">SUM(F13:G13)</f>
        <v>17835</v>
      </c>
      <c r="F13" s="406">
        <v>9181</v>
      </c>
      <c r="G13" s="406">
        <v>8654</v>
      </c>
      <c r="H13" s="407">
        <f t="shared" ref="H13:H24" si="3">SUM(I13:J13)</f>
        <v>8168</v>
      </c>
      <c r="I13" s="406">
        <v>4068</v>
      </c>
      <c r="J13" s="406">
        <v>4100</v>
      </c>
      <c r="K13" s="406">
        <f t="shared" ref="K13:K24" si="4">SUM(L13:M13)</f>
        <v>4672</v>
      </c>
      <c r="L13" s="406">
        <v>2486</v>
      </c>
      <c r="M13" s="406">
        <v>2186</v>
      </c>
      <c r="N13" s="406">
        <f t="shared" ref="N13:N24" si="5">SUM(O13:P13)</f>
        <v>3685</v>
      </c>
      <c r="O13" s="406">
        <v>1992</v>
      </c>
      <c r="P13" s="406">
        <v>1693</v>
      </c>
      <c r="Q13" s="406">
        <f t="shared" ref="Q13:Q24" si="6">SUM(R13:S13)</f>
        <v>-256</v>
      </c>
      <c r="R13" s="406">
        <v>-214</v>
      </c>
      <c r="S13" s="406">
        <v>-42</v>
      </c>
      <c r="T13" s="357" t="s">
        <v>169</v>
      </c>
    </row>
    <row r="14" spans="1:20" s="17" customFormat="1" ht="33" customHeight="1">
      <c r="A14" s="405">
        <v>2</v>
      </c>
      <c r="B14" s="406">
        <f t="shared" si="1"/>
        <v>17506</v>
      </c>
      <c r="C14" s="406">
        <v>8818</v>
      </c>
      <c r="D14" s="406">
        <v>8688</v>
      </c>
      <c r="E14" s="406">
        <f t="shared" si="2"/>
        <v>18653</v>
      </c>
      <c r="F14" s="406">
        <v>9490</v>
      </c>
      <c r="G14" s="406">
        <v>9163</v>
      </c>
      <c r="H14" s="407">
        <f t="shared" si="3"/>
        <v>7616</v>
      </c>
      <c r="I14" s="406">
        <v>3787</v>
      </c>
      <c r="J14" s="406">
        <v>3829</v>
      </c>
      <c r="K14" s="406">
        <f t="shared" si="4"/>
        <v>4806</v>
      </c>
      <c r="L14" s="406">
        <v>2476</v>
      </c>
      <c r="M14" s="406">
        <v>2330</v>
      </c>
      <c r="N14" s="406">
        <f t="shared" si="5"/>
        <v>4139</v>
      </c>
      <c r="O14" s="406">
        <v>2204</v>
      </c>
      <c r="P14" s="406">
        <v>1935</v>
      </c>
      <c r="Q14" s="406">
        <f t="shared" si="6"/>
        <v>-1147</v>
      </c>
      <c r="R14" s="406">
        <v>-672</v>
      </c>
      <c r="S14" s="406">
        <v>-475</v>
      </c>
      <c r="T14" s="357" t="s">
        <v>170</v>
      </c>
    </row>
    <row r="15" spans="1:20" s="17" customFormat="1" ht="33" customHeight="1">
      <c r="A15" s="405">
        <v>3</v>
      </c>
      <c r="B15" s="406">
        <f t="shared" si="1"/>
        <v>19799</v>
      </c>
      <c r="C15" s="406">
        <v>10349</v>
      </c>
      <c r="D15" s="406">
        <v>9450</v>
      </c>
      <c r="E15" s="406">
        <f t="shared" si="2"/>
        <v>19986</v>
      </c>
      <c r="F15" s="406">
        <v>10360</v>
      </c>
      <c r="G15" s="406">
        <v>9626</v>
      </c>
      <c r="H15" s="407">
        <f t="shared" si="3"/>
        <v>9460</v>
      </c>
      <c r="I15" s="406">
        <v>4762</v>
      </c>
      <c r="J15" s="406">
        <v>4698</v>
      </c>
      <c r="K15" s="406">
        <f t="shared" si="4"/>
        <v>5366</v>
      </c>
      <c r="L15" s="406">
        <v>2987</v>
      </c>
      <c r="M15" s="406">
        <v>2379</v>
      </c>
      <c r="N15" s="406">
        <f t="shared" si="5"/>
        <v>4067</v>
      </c>
      <c r="O15" s="406">
        <v>2216</v>
      </c>
      <c r="P15" s="406">
        <v>1851</v>
      </c>
      <c r="Q15" s="406">
        <f t="shared" si="6"/>
        <v>-187</v>
      </c>
      <c r="R15" s="406">
        <v>-11</v>
      </c>
      <c r="S15" s="406">
        <v>-176</v>
      </c>
      <c r="T15" s="357" t="s">
        <v>171</v>
      </c>
    </row>
    <row r="16" spans="1:20" s="17" customFormat="1" ht="33" customHeight="1">
      <c r="A16" s="405">
        <v>4</v>
      </c>
      <c r="B16" s="406">
        <f t="shared" si="1"/>
        <v>14911</v>
      </c>
      <c r="C16" s="406">
        <v>7739</v>
      </c>
      <c r="D16" s="406">
        <v>7172</v>
      </c>
      <c r="E16" s="406">
        <f t="shared" si="2"/>
        <v>15666</v>
      </c>
      <c r="F16" s="406">
        <v>8180</v>
      </c>
      <c r="G16" s="406">
        <v>7486</v>
      </c>
      <c r="H16" s="407">
        <f t="shared" si="3"/>
        <v>7372</v>
      </c>
      <c r="I16" s="406">
        <v>3747</v>
      </c>
      <c r="J16" s="406">
        <v>3625</v>
      </c>
      <c r="K16" s="406">
        <f t="shared" si="4"/>
        <v>3722</v>
      </c>
      <c r="L16" s="406">
        <v>1970</v>
      </c>
      <c r="M16" s="406">
        <v>1752</v>
      </c>
      <c r="N16" s="406">
        <f t="shared" si="5"/>
        <v>3013</v>
      </c>
      <c r="O16" s="406">
        <v>1653</v>
      </c>
      <c r="P16" s="406">
        <v>1360</v>
      </c>
      <c r="Q16" s="406">
        <f t="shared" si="6"/>
        <v>-755</v>
      </c>
      <c r="R16" s="406">
        <v>-441</v>
      </c>
      <c r="S16" s="406">
        <v>-314</v>
      </c>
      <c r="T16" s="357" t="s">
        <v>172</v>
      </c>
    </row>
    <row r="17" spans="1:23" s="17" customFormat="1" ht="33" customHeight="1">
      <c r="A17" s="405">
        <v>5</v>
      </c>
      <c r="B17" s="406">
        <f t="shared" si="1"/>
        <v>15652</v>
      </c>
      <c r="C17" s="406">
        <v>8109</v>
      </c>
      <c r="D17" s="406">
        <v>7543</v>
      </c>
      <c r="E17" s="406">
        <f t="shared" si="2"/>
        <v>15583</v>
      </c>
      <c r="F17" s="406">
        <v>8002</v>
      </c>
      <c r="G17" s="406">
        <v>7581</v>
      </c>
      <c r="H17" s="407">
        <f t="shared" si="3"/>
        <v>7798</v>
      </c>
      <c r="I17" s="406">
        <v>3967</v>
      </c>
      <c r="J17" s="406">
        <v>3831</v>
      </c>
      <c r="K17" s="406">
        <f t="shared" si="4"/>
        <v>3619</v>
      </c>
      <c r="L17" s="406">
        <v>1936</v>
      </c>
      <c r="M17" s="406">
        <v>1683</v>
      </c>
      <c r="N17" s="406">
        <f t="shared" si="5"/>
        <v>2948</v>
      </c>
      <c r="O17" s="406">
        <v>1532</v>
      </c>
      <c r="P17" s="406">
        <v>1416</v>
      </c>
      <c r="Q17" s="406">
        <f t="shared" si="6"/>
        <v>69</v>
      </c>
      <c r="R17" s="406">
        <v>107</v>
      </c>
      <c r="S17" s="406">
        <v>-38</v>
      </c>
      <c r="T17" s="357" t="s">
        <v>173</v>
      </c>
    </row>
    <row r="18" spans="1:23" s="17" customFormat="1" ht="33" customHeight="1">
      <c r="A18" s="405">
        <v>6</v>
      </c>
      <c r="B18" s="406">
        <f t="shared" si="1"/>
        <v>14310</v>
      </c>
      <c r="C18" s="406">
        <v>7386</v>
      </c>
      <c r="D18" s="406">
        <v>6924</v>
      </c>
      <c r="E18" s="406">
        <f t="shared" si="2"/>
        <v>13973</v>
      </c>
      <c r="F18" s="406">
        <v>7202</v>
      </c>
      <c r="G18" s="406">
        <v>6771</v>
      </c>
      <c r="H18" s="407">
        <f t="shared" si="3"/>
        <v>7098</v>
      </c>
      <c r="I18" s="406">
        <v>3579</v>
      </c>
      <c r="J18" s="406">
        <v>3519</v>
      </c>
      <c r="K18" s="406">
        <f t="shared" si="4"/>
        <v>3405</v>
      </c>
      <c r="L18" s="406">
        <v>1830</v>
      </c>
      <c r="M18" s="406">
        <v>1575</v>
      </c>
      <c r="N18" s="406">
        <f t="shared" si="5"/>
        <v>2845</v>
      </c>
      <c r="O18" s="406">
        <v>1535</v>
      </c>
      <c r="P18" s="406">
        <v>1310</v>
      </c>
      <c r="Q18" s="406">
        <f t="shared" si="6"/>
        <v>337</v>
      </c>
      <c r="R18" s="406">
        <v>184</v>
      </c>
      <c r="S18" s="406">
        <v>153</v>
      </c>
      <c r="T18" s="357" t="s">
        <v>174</v>
      </c>
    </row>
    <row r="19" spans="1:23" s="17" customFormat="1" ht="33" customHeight="1">
      <c r="A19" s="405">
        <v>7</v>
      </c>
      <c r="B19" s="406">
        <f t="shared" si="1"/>
        <v>15149</v>
      </c>
      <c r="C19" s="406">
        <v>7849</v>
      </c>
      <c r="D19" s="406">
        <v>7300</v>
      </c>
      <c r="E19" s="406">
        <f t="shared" si="2"/>
        <v>15275</v>
      </c>
      <c r="F19" s="406">
        <v>7931</v>
      </c>
      <c r="G19" s="406">
        <v>7344</v>
      </c>
      <c r="H19" s="407">
        <f t="shared" si="3"/>
        <v>7348</v>
      </c>
      <c r="I19" s="406">
        <v>3709</v>
      </c>
      <c r="J19" s="406">
        <v>3639</v>
      </c>
      <c r="K19" s="406">
        <f t="shared" si="4"/>
        <v>3663</v>
      </c>
      <c r="L19" s="406">
        <v>1988</v>
      </c>
      <c r="M19" s="406">
        <v>1675</v>
      </c>
      <c r="N19" s="406">
        <f t="shared" si="5"/>
        <v>2895</v>
      </c>
      <c r="O19" s="406">
        <v>1562</v>
      </c>
      <c r="P19" s="406">
        <v>1333</v>
      </c>
      <c r="Q19" s="406">
        <f t="shared" si="6"/>
        <v>-126</v>
      </c>
      <c r="R19" s="406">
        <v>-82</v>
      </c>
      <c r="S19" s="406">
        <v>-44</v>
      </c>
      <c r="T19" s="357" t="s">
        <v>175</v>
      </c>
    </row>
    <row r="20" spans="1:23" s="17" customFormat="1" ht="33" customHeight="1">
      <c r="A20" s="405">
        <v>8</v>
      </c>
      <c r="B20" s="406">
        <f t="shared" si="1"/>
        <v>15265</v>
      </c>
      <c r="C20" s="406">
        <v>7942</v>
      </c>
      <c r="D20" s="406">
        <v>7323</v>
      </c>
      <c r="E20" s="406">
        <f t="shared" si="2"/>
        <v>15883</v>
      </c>
      <c r="F20" s="406">
        <v>8164</v>
      </c>
      <c r="G20" s="406">
        <v>7719</v>
      </c>
      <c r="H20" s="407">
        <f t="shared" si="3"/>
        <v>7118</v>
      </c>
      <c r="I20" s="406">
        <v>3607</v>
      </c>
      <c r="J20" s="406">
        <v>3511</v>
      </c>
      <c r="K20" s="406">
        <f t="shared" si="4"/>
        <v>3971</v>
      </c>
      <c r="L20" s="406">
        <v>2155</v>
      </c>
      <c r="M20" s="406">
        <v>1816</v>
      </c>
      <c r="N20" s="406">
        <f t="shared" si="5"/>
        <v>3319</v>
      </c>
      <c r="O20" s="406">
        <v>1741</v>
      </c>
      <c r="P20" s="406">
        <v>1578</v>
      </c>
      <c r="Q20" s="406">
        <f t="shared" si="6"/>
        <v>-618</v>
      </c>
      <c r="R20" s="406">
        <v>-222</v>
      </c>
      <c r="S20" s="406">
        <v>-396</v>
      </c>
      <c r="T20" s="357" t="s">
        <v>176</v>
      </c>
    </row>
    <row r="21" spans="1:23" s="17" customFormat="1" ht="33" customHeight="1">
      <c r="A21" s="405">
        <v>9</v>
      </c>
      <c r="B21" s="406">
        <f t="shared" si="1"/>
        <v>12244</v>
      </c>
      <c r="C21" s="406">
        <v>6475</v>
      </c>
      <c r="D21" s="406">
        <v>5769</v>
      </c>
      <c r="E21" s="406">
        <f t="shared" si="2"/>
        <v>12681</v>
      </c>
      <c r="F21" s="406">
        <v>6546</v>
      </c>
      <c r="G21" s="406">
        <v>6135</v>
      </c>
      <c r="H21" s="407">
        <f t="shared" si="3"/>
        <v>5777</v>
      </c>
      <c r="I21" s="406">
        <v>2918</v>
      </c>
      <c r="J21" s="406">
        <v>2859</v>
      </c>
      <c r="K21" s="406">
        <f t="shared" si="4"/>
        <v>3233</v>
      </c>
      <c r="L21" s="406">
        <v>1828</v>
      </c>
      <c r="M21" s="406">
        <v>1405</v>
      </c>
      <c r="N21" s="406">
        <f t="shared" si="5"/>
        <v>2497</v>
      </c>
      <c r="O21" s="406">
        <v>1363</v>
      </c>
      <c r="P21" s="406">
        <v>1134</v>
      </c>
      <c r="Q21" s="406">
        <f t="shared" si="6"/>
        <v>-437</v>
      </c>
      <c r="R21" s="406">
        <v>-71</v>
      </c>
      <c r="S21" s="406">
        <v>-366</v>
      </c>
      <c r="T21" s="357" t="s">
        <v>177</v>
      </c>
    </row>
    <row r="22" spans="1:23" s="17" customFormat="1" ht="33" customHeight="1">
      <c r="A22" s="405">
        <v>10</v>
      </c>
      <c r="B22" s="406">
        <f t="shared" si="1"/>
        <v>16078</v>
      </c>
      <c r="C22" s="406">
        <v>8267</v>
      </c>
      <c r="D22" s="406">
        <v>7811</v>
      </c>
      <c r="E22" s="406">
        <f t="shared" si="2"/>
        <v>16876</v>
      </c>
      <c r="F22" s="406">
        <v>8693</v>
      </c>
      <c r="G22" s="406">
        <v>8183</v>
      </c>
      <c r="H22" s="407">
        <f t="shared" si="3"/>
        <v>8324</v>
      </c>
      <c r="I22" s="406">
        <v>4204</v>
      </c>
      <c r="J22" s="406">
        <v>4120</v>
      </c>
      <c r="K22" s="406">
        <f t="shared" si="4"/>
        <v>3613</v>
      </c>
      <c r="L22" s="406">
        <v>1867</v>
      </c>
      <c r="M22" s="406">
        <v>1746</v>
      </c>
      <c r="N22" s="406">
        <f t="shared" si="5"/>
        <v>2911</v>
      </c>
      <c r="O22" s="406">
        <v>1562</v>
      </c>
      <c r="P22" s="406">
        <v>1349</v>
      </c>
      <c r="Q22" s="406">
        <f t="shared" si="6"/>
        <v>-798</v>
      </c>
      <c r="R22" s="406">
        <v>-426</v>
      </c>
      <c r="S22" s="406">
        <v>-372</v>
      </c>
      <c r="T22" s="357" t="s">
        <v>178</v>
      </c>
    </row>
    <row r="23" spans="1:23" s="17" customFormat="1" ht="33" customHeight="1">
      <c r="A23" s="405">
        <v>11</v>
      </c>
      <c r="B23" s="406">
        <f t="shared" si="1"/>
        <v>14892</v>
      </c>
      <c r="C23" s="406">
        <v>7557</v>
      </c>
      <c r="D23" s="406">
        <v>7335</v>
      </c>
      <c r="E23" s="406">
        <f t="shared" si="2"/>
        <v>15504</v>
      </c>
      <c r="F23" s="406">
        <v>7969</v>
      </c>
      <c r="G23" s="406">
        <v>7535</v>
      </c>
      <c r="H23" s="407">
        <f t="shared" si="3"/>
        <v>7452</v>
      </c>
      <c r="I23" s="406">
        <v>3702</v>
      </c>
      <c r="J23" s="406">
        <v>3750</v>
      </c>
      <c r="K23" s="406">
        <f t="shared" si="4"/>
        <v>3333</v>
      </c>
      <c r="L23" s="406">
        <v>1737</v>
      </c>
      <c r="M23" s="406">
        <v>1596</v>
      </c>
      <c r="N23" s="406">
        <f t="shared" si="5"/>
        <v>2822</v>
      </c>
      <c r="O23" s="406">
        <v>1526</v>
      </c>
      <c r="P23" s="406">
        <v>1296</v>
      </c>
      <c r="Q23" s="406">
        <f t="shared" si="6"/>
        <v>-612</v>
      </c>
      <c r="R23" s="406">
        <v>-412</v>
      </c>
      <c r="S23" s="406">
        <v>-200</v>
      </c>
      <c r="T23" s="357" t="s">
        <v>179</v>
      </c>
    </row>
    <row r="24" spans="1:23" s="17" customFormat="1" ht="33" customHeight="1" thickBot="1">
      <c r="A24" s="408">
        <v>12</v>
      </c>
      <c r="B24" s="409">
        <f t="shared" si="1"/>
        <v>14421</v>
      </c>
      <c r="C24" s="410">
        <v>7421</v>
      </c>
      <c r="D24" s="410">
        <v>7000</v>
      </c>
      <c r="E24" s="410">
        <f t="shared" si="2"/>
        <v>15649</v>
      </c>
      <c r="F24" s="410">
        <v>8083</v>
      </c>
      <c r="G24" s="410">
        <v>7566</v>
      </c>
      <c r="H24" s="411">
        <f t="shared" si="3"/>
        <v>6816</v>
      </c>
      <c r="I24" s="410">
        <v>3450</v>
      </c>
      <c r="J24" s="410">
        <v>3366</v>
      </c>
      <c r="K24" s="410">
        <f t="shared" si="4"/>
        <v>3661</v>
      </c>
      <c r="L24" s="410">
        <v>1922</v>
      </c>
      <c r="M24" s="410">
        <v>1739</v>
      </c>
      <c r="N24" s="410">
        <f t="shared" si="5"/>
        <v>3342</v>
      </c>
      <c r="O24" s="410">
        <v>1797</v>
      </c>
      <c r="P24" s="410">
        <v>1545</v>
      </c>
      <c r="Q24" s="410">
        <f t="shared" si="6"/>
        <v>-1218</v>
      </c>
      <c r="R24" s="410">
        <v>-662</v>
      </c>
      <c r="S24" s="410">
        <v>-556</v>
      </c>
      <c r="T24" s="363" t="s">
        <v>180</v>
      </c>
    </row>
    <row r="25" spans="1:23" ht="13.5" customHeight="1">
      <c r="A25" s="412" t="s">
        <v>599</v>
      </c>
      <c r="E25" s="413"/>
      <c r="H25" s="415"/>
      <c r="L25" s="414"/>
      <c r="M25" s="414"/>
      <c r="N25" s="416"/>
      <c r="R25" s="414"/>
      <c r="S25" s="414"/>
    </row>
    <row r="26" spans="1:23" ht="13.5" customHeight="1">
      <c r="A26" s="172" t="s">
        <v>598</v>
      </c>
      <c r="E26" s="413"/>
      <c r="H26" s="415"/>
      <c r="L26" s="414"/>
      <c r="M26" s="414"/>
      <c r="N26" s="416"/>
      <c r="R26" s="414"/>
      <c r="S26" s="414"/>
    </row>
    <row r="27" spans="1:23" ht="13.5" customHeight="1">
      <c r="A27" s="419" t="s">
        <v>507</v>
      </c>
      <c r="E27" s="413"/>
      <c r="H27" s="415"/>
      <c r="L27" s="414"/>
      <c r="M27" s="414"/>
      <c r="N27" s="416"/>
      <c r="Q27" s="98"/>
      <c r="R27" s="414"/>
      <c r="S27" s="414"/>
      <c r="T27" s="328" t="s">
        <v>503</v>
      </c>
      <c r="U27" s="417"/>
      <c r="V27" s="418"/>
      <c r="W27" s="414"/>
    </row>
    <row r="28" spans="1:23">
      <c r="E28" s="413"/>
      <c r="L28" s="414"/>
      <c r="M28" s="414"/>
      <c r="N28" s="416"/>
      <c r="R28" s="414"/>
      <c r="S28" s="414"/>
    </row>
    <row r="29" spans="1:23">
      <c r="E29" s="413"/>
      <c r="L29" s="414"/>
      <c r="M29" s="414"/>
      <c r="N29" s="416"/>
      <c r="R29" s="414"/>
      <c r="S29" s="414"/>
    </row>
    <row r="30" spans="1:23">
      <c r="E30" s="413"/>
      <c r="L30" s="414"/>
      <c r="M30" s="414"/>
      <c r="R30" s="414"/>
      <c r="S30" s="414"/>
    </row>
    <row r="31" spans="1:23">
      <c r="E31" s="413"/>
      <c r="L31" s="414"/>
      <c r="M31" s="414"/>
      <c r="R31" s="414"/>
      <c r="S31" s="414"/>
    </row>
    <row r="32" spans="1:23">
      <c r="E32" s="413"/>
      <c r="L32" s="414"/>
      <c r="M32" s="414"/>
      <c r="R32" s="414"/>
      <c r="S32" s="414"/>
    </row>
    <row r="33" spans="5:19">
      <c r="E33" s="413"/>
      <c r="L33" s="414"/>
      <c r="M33" s="414"/>
      <c r="R33" s="414"/>
      <c r="S33" s="414"/>
    </row>
    <row r="34" spans="5:19">
      <c r="E34" s="413"/>
      <c r="L34" s="414"/>
      <c r="M34" s="414"/>
      <c r="R34" s="414"/>
      <c r="S34" s="414"/>
    </row>
    <row r="35" spans="5:19">
      <c r="E35" s="413"/>
      <c r="L35" s="414"/>
      <c r="M35" s="414"/>
      <c r="R35" s="414"/>
      <c r="S35" s="414"/>
    </row>
    <row r="36" spans="5:19">
      <c r="E36" s="413"/>
      <c r="L36" s="414"/>
      <c r="M36" s="414"/>
      <c r="R36" s="414"/>
      <c r="S36" s="414"/>
    </row>
    <row r="37" spans="5:19">
      <c r="E37" s="413"/>
      <c r="L37" s="414"/>
      <c r="M37" s="414"/>
      <c r="R37" s="414"/>
      <c r="S37" s="414"/>
    </row>
    <row r="38" spans="5:19">
      <c r="E38" s="413"/>
      <c r="L38" s="414"/>
      <c r="M38" s="414"/>
      <c r="R38" s="414"/>
      <c r="S38" s="414"/>
    </row>
    <row r="39" spans="5:19">
      <c r="E39" s="413"/>
      <c r="L39" s="414"/>
      <c r="M39" s="414"/>
      <c r="R39" s="414"/>
      <c r="S39" s="414"/>
    </row>
    <row r="40" spans="5:19">
      <c r="E40" s="413"/>
      <c r="L40" s="414"/>
      <c r="M40" s="414"/>
      <c r="R40" s="414"/>
      <c r="S40" s="414"/>
    </row>
    <row r="41" spans="5:19">
      <c r="E41" s="413"/>
      <c r="L41" s="414"/>
      <c r="M41" s="414"/>
      <c r="R41" s="414"/>
      <c r="S41" s="414"/>
    </row>
    <row r="42" spans="5:19">
      <c r="E42" s="413"/>
      <c r="L42" s="414"/>
      <c r="M42" s="414"/>
      <c r="R42" s="414"/>
      <c r="S42" s="414"/>
    </row>
    <row r="43" spans="5:19">
      <c r="E43" s="413"/>
      <c r="L43" s="414"/>
      <c r="M43" s="414"/>
      <c r="R43" s="414"/>
      <c r="S43" s="414"/>
    </row>
    <row r="44" spans="5:19">
      <c r="E44" s="413"/>
      <c r="L44" s="414"/>
      <c r="M44" s="414"/>
      <c r="R44" s="414"/>
      <c r="S44" s="414"/>
    </row>
    <row r="45" spans="5:19">
      <c r="E45" s="413"/>
      <c r="L45" s="414"/>
      <c r="M45" s="414"/>
      <c r="R45" s="414"/>
      <c r="S45" s="414"/>
    </row>
    <row r="46" spans="5:19">
      <c r="E46" s="413"/>
      <c r="L46" s="414"/>
      <c r="M46" s="414"/>
      <c r="R46" s="414"/>
      <c r="S46" s="414"/>
    </row>
    <row r="47" spans="5:19">
      <c r="E47" s="413"/>
      <c r="L47" s="414"/>
      <c r="M47" s="414"/>
      <c r="R47" s="414"/>
      <c r="S47" s="414"/>
    </row>
    <row r="48" spans="5:19">
      <c r="E48" s="413"/>
      <c r="L48" s="414"/>
      <c r="M48" s="414"/>
      <c r="R48" s="414"/>
      <c r="S48" s="414"/>
    </row>
    <row r="49" spans="12:19">
      <c r="L49" s="414"/>
      <c r="M49" s="414"/>
      <c r="R49" s="414"/>
      <c r="S49" s="414"/>
    </row>
    <row r="50" spans="12:19">
      <c r="L50" s="414"/>
      <c r="M50" s="414"/>
      <c r="R50" s="414"/>
      <c r="S50" s="414"/>
    </row>
    <row r="51" spans="12:19">
      <c r="L51" s="414"/>
      <c r="M51" s="414"/>
      <c r="R51" s="414"/>
      <c r="S51" s="414"/>
    </row>
    <row r="52" spans="12:19">
      <c r="L52" s="414"/>
      <c r="M52" s="414"/>
      <c r="R52" s="414"/>
      <c r="S52" s="414"/>
    </row>
    <row r="53" spans="12:19">
      <c r="L53" s="414"/>
      <c r="M53" s="414"/>
      <c r="R53" s="414"/>
      <c r="S53" s="414"/>
    </row>
    <row r="54" spans="12:19">
      <c r="L54" s="414"/>
      <c r="M54" s="414"/>
      <c r="R54" s="414"/>
      <c r="S54" s="414"/>
    </row>
    <row r="55" spans="12:19">
      <c r="L55" s="414"/>
      <c r="M55" s="414"/>
      <c r="R55" s="414"/>
      <c r="S55" s="414"/>
    </row>
    <row r="56" spans="12:19">
      <c r="L56" s="414"/>
      <c r="M56" s="414"/>
      <c r="R56" s="414"/>
      <c r="S56" s="414"/>
    </row>
    <row r="57" spans="12:19">
      <c r="L57" s="414"/>
      <c r="M57" s="414"/>
      <c r="R57" s="414"/>
      <c r="S57" s="414"/>
    </row>
    <row r="58" spans="12:19">
      <c r="L58" s="414"/>
      <c r="M58" s="414"/>
      <c r="R58" s="414"/>
      <c r="S58" s="414"/>
    </row>
    <row r="59" spans="12:19">
      <c r="L59" s="414"/>
      <c r="M59" s="414"/>
      <c r="R59" s="414"/>
      <c r="S59" s="414"/>
    </row>
    <row r="60" spans="12:19">
      <c r="L60" s="414"/>
      <c r="M60" s="414"/>
      <c r="R60" s="414"/>
      <c r="S60" s="414"/>
    </row>
    <row r="61" spans="12:19">
      <c r="L61" s="414"/>
      <c r="M61" s="414"/>
      <c r="R61" s="414"/>
      <c r="S61" s="414"/>
    </row>
    <row r="62" spans="12:19">
      <c r="L62" s="414"/>
      <c r="M62" s="414"/>
      <c r="R62" s="414"/>
      <c r="S62" s="414"/>
    </row>
    <row r="63" spans="12:19">
      <c r="L63" s="414"/>
      <c r="M63" s="414"/>
      <c r="R63" s="414"/>
      <c r="S63" s="414"/>
    </row>
    <row r="64" spans="12:19">
      <c r="L64" s="414"/>
      <c r="M64" s="414"/>
      <c r="R64" s="414"/>
      <c r="S64" s="414"/>
    </row>
    <row r="65" spans="12:19">
      <c r="L65" s="414"/>
      <c r="M65" s="414"/>
      <c r="R65" s="414"/>
      <c r="S65" s="414"/>
    </row>
    <row r="66" spans="12:19">
      <c r="L66" s="414"/>
      <c r="M66" s="414"/>
      <c r="R66" s="414"/>
      <c r="S66" s="414"/>
    </row>
    <row r="67" spans="12:19">
      <c r="L67" s="414"/>
      <c r="M67" s="414"/>
      <c r="R67" s="414"/>
      <c r="S67" s="414"/>
    </row>
    <row r="68" spans="12:19">
      <c r="L68" s="414"/>
      <c r="M68" s="414"/>
      <c r="R68" s="414"/>
      <c r="S68" s="414"/>
    </row>
    <row r="69" spans="12:19">
      <c r="L69" s="414"/>
      <c r="M69" s="414"/>
      <c r="R69" s="414"/>
      <c r="S69" s="414"/>
    </row>
    <row r="70" spans="12:19">
      <c r="L70" s="414"/>
      <c r="M70" s="414"/>
      <c r="R70" s="414"/>
      <c r="S70" s="414"/>
    </row>
    <row r="71" spans="12:19">
      <c r="L71" s="414"/>
      <c r="M71" s="414"/>
      <c r="R71" s="414"/>
      <c r="S71" s="414"/>
    </row>
    <row r="72" spans="12:19">
      <c r="L72" s="414"/>
      <c r="M72" s="414"/>
      <c r="R72" s="414"/>
      <c r="S72" s="414"/>
    </row>
    <row r="73" spans="12:19">
      <c r="L73" s="414"/>
      <c r="M73" s="414"/>
      <c r="R73" s="414"/>
      <c r="S73" s="414"/>
    </row>
    <row r="74" spans="12:19">
      <c r="L74" s="414"/>
      <c r="M74" s="414"/>
      <c r="R74" s="414"/>
      <c r="S74" s="414"/>
    </row>
    <row r="75" spans="12:19">
      <c r="L75" s="414"/>
      <c r="M75" s="414"/>
      <c r="R75" s="414"/>
      <c r="S75" s="414"/>
    </row>
    <row r="76" spans="12:19">
      <c r="L76" s="414"/>
      <c r="M76" s="414"/>
      <c r="R76" s="414"/>
      <c r="S76" s="414"/>
    </row>
    <row r="77" spans="12:19">
      <c r="L77" s="414"/>
      <c r="M77" s="414"/>
      <c r="R77" s="414"/>
      <c r="S77" s="414"/>
    </row>
    <row r="78" spans="12:19">
      <c r="L78" s="414"/>
      <c r="M78" s="414"/>
      <c r="R78" s="414"/>
      <c r="S78" s="414"/>
    </row>
    <row r="79" spans="12:19">
      <c r="L79" s="414"/>
      <c r="M79" s="414"/>
      <c r="R79" s="414"/>
      <c r="S79" s="414"/>
    </row>
    <row r="80" spans="12:19">
      <c r="L80" s="414"/>
      <c r="M80" s="414"/>
      <c r="R80" s="414"/>
      <c r="S80" s="414"/>
    </row>
    <row r="81" spans="12:19">
      <c r="L81" s="414"/>
      <c r="M81" s="414"/>
      <c r="R81" s="414"/>
      <c r="S81" s="414"/>
    </row>
    <row r="82" spans="12:19">
      <c r="L82" s="414"/>
      <c r="M82" s="414"/>
      <c r="R82" s="414"/>
      <c r="S82" s="414"/>
    </row>
    <row r="83" spans="12:19">
      <c r="L83" s="414"/>
      <c r="M83" s="414"/>
      <c r="R83" s="414"/>
      <c r="S83" s="414"/>
    </row>
    <row r="84" spans="12:19">
      <c r="L84" s="414"/>
      <c r="M84" s="414"/>
      <c r="R84" s="414"/>
      <c r="S84" s="414"/>
    </row>
    <row r="85" spans="12:19">
      <c r="L85" s="414"/>
      <c r="M85" s="414"/>
      <c r="R85" s="414"/>
      <c r="S85" s="414"/>
    </row>
    <row r="86" spans="12:19">
      <c r="L86" s="414"/>
      <c r="M86" s="414"/>
      <c r="R86" s="414"/>
      <c r="S86" s="414"/>
    </row>
    <row r="87" spans="12:19">
      <c r="L87" s="414"/>
      <c r="M87" s="414"/>
      <c r="R87" s="414"/>
      <c r="S87" s="414"/>
    </row>
    <row r="88" spans="12:19">
      <c r="L88" s="414"/>
      <c r="M88" s="414"/>
      <c r="R88" s="414"/>
      <c r="S88" s="414"/>
    </row>
    <row r="89" spans="12:19">
      <c r="L89" s="414"/>
      <c r="M89" s="414"/>
      <c r="R89" s="414"/>
      <c r="S89" s="414"/>
    </row>
    <row r="90" spans="12:19">
      <c r="L90" s="414"/>
      <c r="M90" s="414"/>
      <c r="R90" s="414"/>
      <c r="S90" s="414"/>
    </row>
    <row r="91" spans="12:19">
      <c r="L91" s="414"/>
      <c r="M91" s="414"/>
      <c r="R91" s="414"/>
      <c r="S91" s="414"/>
    </row>
    <row r="92" spans="12:19">
      <c r="L92" s="414"/>
      <c r="M92" s="414"/>
      <c r="R92" s="414"/>
      <c r="S92" s="414"/>
    </row>
    <row r="93" spans="12:19">
      <c r="L93" s="414"/>
      <c r="M93" s="414"/>
      <c r="R93" s="414"/>
      <c r="S93" s="414"/>
    </row>
    <row r="94" spans="12:19">
      <c r="L94" s="414"/>
      <c r="M94" s="414"/>
      <c r="R94" s="414"/>
      <c r="S94" s="414"/>
    </row>
    <row r="95" spans="12:19">
      <c r="L95" s="414"/>
      <c r="M95" s="414"/>
      <c r="R95" s="414"/>
      <c r="S95" s="414"/>
    </row>
    <row r="96" spans="12:19">
      <c r="L96" s="414"/>
      <c r="M96" s="414"/>
      <c r="R96" s="414"/>
      <c r="S96" s="414"/>
    </row>
    <row r="97" spans="12:19">
      <c r="L97" s="414"/>
      <c r="M97" s="414"/>
      <c r="R97" s="414"/>
      <c r="S97" s="414"/>
    </row>
    <row r="98" spans="12:19">
      <c r="L98" s="414"/>
      <c r="M98" s="414"/>
      <c r="R98" s="414"/>
      <c r="S98" s="414"/>
    </row>
    <row r="99" spans="12:19">
      <c r="L99" s="414"/>
      <c r="M99" s="414"/>
      <c r="R99" s="414"/>
      <c r="S99" s="414"/>
    </row>
    <row r="100" spans="12:19">
      <c r="L100" s="414"/>
      <c r="M100" s="414"/>
      <c r="R100" s="414"/>
      <c r="S100" s="414"/>
    </row>
    <row r="101" spans="12:19">
      <c r="L101" s="414"/>
      <c r="M101" s="414"/>
      <c r="R101" s="414"/>
      <c r="S101" s="414"/>
    </row>
    <row r="102" spans="12:19">
      <c r="L102" s="414"/>
      <c r="M102" s="414"/>
      <c r="R102" s="414"/>
      <c r="S102" s="414"/>
    </row>
    <row r="103" spans="12:19">
      <c r="L103" s="414"/>
      <c r="M103" s="414"/>
      <c r="R103" s="414"/>
      <c r="S103" s="414"/>
    </row>
  </sheetData>
  <mergeCells count="5">
    <mergeCell ref="B4:D4"/>
    <mergeCell ref="E4:G4"/>
    <mergeCell ref="H4:J4"/>
    <mergeCell ref="K4:M4"/>
    <mergeCell ref="N4:P4"/>
  </mergeCells>
  <phoneticPr fontId="18" type="noConversion"/>
  <printOptions horizontalCentered="1" gridLinesSet="0"/>
  <pageMargins left="0.70866141732283472" right="0.70866141732283472" top="0.74803149606299213" bottom="0.74803149606299213" header="0.31496062992125984" footer="0.31496062992125984"/>
  <pageSetup paperSize="7" scale="82" firstPageNumber="72" pageOrder="overThenDown" orientation="portrait" r:id="rId1"/>
  <headerFooter differentOddEven="1"/>
  <colBreaks count="1" manualBreakCount="1">
    <brk id="10" max="2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Z20"/>
  <sheetViews>
    <sheetView view="pageBreakPreview" zoomScaleNormal="100" zoomScaleSheetLayoutView="100" workbookViewId="0">
      <pane xSplit="1" ySplit="6" topLeftCell="B7" activePane="bottomRight" state="frozen"/>
      <selection pane="topRight" activeCell="B1" sqref="B1"/>
      <selection pane="bottomLeft" activeCell="A7" sqref="A7"/>
      <selection pane="bottomRight" activeCell="E12" sqref="E12"/>
    </sheetView>
  </sheetViews>
  <sheetFormatPr defaultRowHeight="16.5"/>
  <cols>
    <col min="1" max="1" width="9.125" style="424" bestFit="1" customWidth="1"/>
    <col min="2" max="2" width="7.5" style="424" bestFit="1" customWidth="1"/>
    <col min="3" max="4" width="6.5" style="424" customWidth="1"/>
    <col min="5" max="5" width="7.5" style="424" bestFit="1" customWidth="1"/>
    <col min="6" max="7" width="6.5" style="424" customWidth="1"/>
    <col min="8" max="8" width="7.875" style="424" bestFit="1" customWidth="1"/>
    <col min="9" max="9" width="6.5" style="424" bestFit="1" customWidth="1"/>
    <col min="10" max="10" width="6.25" style="424" customWidth="1"/>
    <col min="11" max="11" width="7.5" style="424" bestFit="1" customWidth="1"/>
    <col min="12" max="12" width="6.75" style="424" bestFit="1" customWidth="1"/>
    <col min="13" max="13" width="6.25" style="424" customWidth="1"/>
    <col min="14" max="14" width="7.5" style="424" bestFit="1" customWidth="1"/>
    <col min="15" max="15" width="6.5" style="424" bestFit="1" customWidth="1"/>
    <col min="16" max="16" width="6.125" style="424" customWidth="1"/>
    <col min="17" max="17" width="6.25" style="424" customWidth="1"/>
    <col min="18" max="18" width="6.75" style="424" bestFit="1" customWidth="1"/>
    <col min="19" max="19" width="6" style="424" customWidth="1"/>
    <col min="20" max="20" width="7.5" style="424" bestFit="1" customWidth="1"/>
    <col min="21" max="21" width="6.75" style="424" bestFit="1" customWidth="1"/>
    <col min="22" max="22" width="7.25" style="424" bestFit="1" customWidth="1"/>
    <col min="23" max="23" width="6.5" style="424" customWidth="1"/>
    <col min="24" max="24" width="6.5" style="424" bestFit="1" customWidth="1"/>
    <col min="25" max="25" width="6.375" style="424" customWidth="1"/>
    <col min="26" max="26" width="11.5" style="424" bestFit="1" customWidth="1"/>
    <col min="27" max="16384" width="9" style="424"/>
  </cols>
  <sheetData>
    <row r="1" spans="1:26" ht="36" customHeight="1">
      <c r="A1" s="658" t="s">
        <v>706</v>
      </c>
      <c r="B1" s="658"/>
      <c r="C1" s="658"/>
      <c r="D1" s="658"/>
      <c r="E1" s="658"/>
      <c r="F1" s="658"/>
      <c r="G1" s="658"/>
      <c r="H1" s="658"/>
      <c r="I1" s="658"/>
      <c r="J1" s="658"/>
      <c r="K1" s="658"/>
      <c r="L1" s="658"/>
      <c r="M1" s="658"/>
      <c r="N1" s="422"/>
      <c r="O1" s="422"/>
      <c r="P1" s="422"/>
      <c r="Q1" s="423" t="s">
        <v>477</v>
      </c>
      <c r="R1" s="423"/>
      <c r="S1" s="423"/>
      <c r="T1" s="423"/>
      <c r="U1" s="423"/>
      <c r="V1" s="423"/>
      <c r="Y1" s="425"/>
    </row>
    <row r="2" spans="1:26" ht="17.25" thickBot="1">
      <c r="A2" s="17" t="s">
        <v>205</v>
      </c>
      <c r="B2" s="426"/>
      <c r="C2" s="427"/>
      <c r="D2" s="428"/>
      <c r="E2" s="427"/>
      <c r="F2" s="429"/>
      <c r="G2" s="427"/>
      <c r="H2" s="428"/>
      <c r="I2" s="430"/>
      <c r="J2" s="17"/>
      <c r="K2" s="431"/>
      <c r="L2" s="428"/>
      <c r="M2" s="430"/>
      <c r="N2" s="17"/>
      <c r="O2" s="431"/>
      <c r="P2" s="432"/>
      <c r="Q2" s="430"/>
      <c r="R2" s="433"/>
      <c r="W2" s="434"/>
      <c r="Y2" s="434"/>
      <c r="Z2" s="434" t="s">
        <v>206</v>
      </c>
    </row>
    <row r="3" spans="1:26" s="439" customFormat="1" ht="39.950000000000003" customHeight="1">
      <c r="A3" s="435"/>
      <c r="B3" s="436" t="s">
        <v>460</v>
      </c>
      <c r="C3" s="437"/>
      <c r="D3" s="437"/>
      <c r="E3" s="436"/>
      <c r="F3" s="437"/>
      <c r="G3" s="437"/>
      <c r="H3" s="690" t="s">
        <v>478</v>
      </c>
      <c r="I3" s="691"/>
      <c r="J3" s="691"/>
      <c r="K3" s="694" t="s">
        <v>479</v>
      </c>
      <c r="L3" s="695"/>
      <c r="M3" s="695"/>
      <c r="N3" s="695"/>
      <c r="O3" s="695"/>
      <c r="P3" s="696"/>
      <c r="Q3" s="694" t="s">
        <v>461</v>
      </c>
      <c r="R3" s="695"/>
      <c r="S3" s="695"/>
      <c r="T3" s="695"/>
      <c r="U3" s="695"/>
      <c r="V3" s="696"/>
      <c r="W3" s="687" t="s">
        <v>476</v>
      </c>
      <c r="X3" s="688"/>
      <c r="Y3" s="689"/>
      <c r="Z3" s="438"/>
    </row>
    <row r="4" spans="1:26" s="439" customFormat="1" ht="29.1" customHeight="1">
      <c r="A4" s="440" t="s">
        <v>462</v>
      </c>
      <c r="B4" s="441" t="s">
        <v>463</v>
      </c>
      <c r="C4" s="442"/>
      <c r="D4" s="443"/>
      <c r="E4" s="444" t="s">
        <v>464</v>
      </c>
      <c r="F4" s="442"/>
      <c r="G4" s="443"/>
      <c r="H4" s="692" t="s">
        <v>465</v>
      </c>
      <c r="I4" s="693"/>
      <c r="J4" s="693"/>
      <c r="K4" s="445" t="s">
        <v>463</v>
      </c>
      <c r="L4" s="442"/>
      <c r="M4" s="443"/>
      <c r="N4" s="445" t="s">
        <v>464</v>
      </c>
      <c r="O4" s="442"/>
      <c r="P4" s="443"/>
      <c r="Q4" s="444" t="s">
        <v>463</v>
      </c>
      <c r="R4" s="442"/>
      <c r="S4" s="443"/>
      <c r="T4" s="444" t="s">
        <v>464</v>
      </c>
      <c r="U4" s="442"/>
      <c r="V4" s="443"/>
      <c r="W4" s="446"/>
      <c r="X4" s="447"/>
      <c r="Y4" s="448"/>
      <c r="Z4" s="449" t="s">
        <v>466</v>
      </c>
    </row>
    <row r="5" spans="1:26" s="439" customFormat="1" ht="29.1" customHeight="1">
      <c r="A5" s="440" t="s">
        <v>486</v>
      </c>
      <c r="B5" s="450" t="s">
        <v>467</v>
      </c>
      <c r="C5" s="451" t="s">
        <v>468</v>
      </c>
      <c r="D5" s="452" t="s">
        <v>469</v>
      </c>
      <c r="E5" s="453" t="s">
        <v>470</v>
      </c>
      <c r="F5" s="451" t="s">
        <v>468</v>
      </c>
      <c r="G5" s="452" t="s">
        <v>469</v>
      </c>
      <c r="H5" s="453" t="s">
        <v>471</v>
      </c>
      <c r="I5" s="452" t="s">
        <v>468</v>
      </c>
      <c r="J5" s="452" t="s">
        <v>469</v>
      </c>
      <c r="K5" s="450" t="s">
        <v>467</v>
      </c>
      <c r="L5" s="451" t="s">
        <v>468</v>
      </c>
      <c r="M5" s="446" t="s">
        <v>469</v>
      </c>
      <c r="N5" s="453" t="s">
        <v>470</v>
      </c>
      <c r="O5" s="451" t="s">
        <v>468</v>
      </c>
      <c r="P5" s="452" t="s">
        <v>469</v>
      </c>
      <c r="Q5" s="450" t="s">
        <v>467</v>
      </c>
      <c r="R5" s="451" t="s">
        <v>468</v>
      </c>
      <c r="S5" s="452" t="s">
        <v>469</v>
      </c>
      <c r="T5" s="453" t="s">
        <v>470</v>
      </c>
      <c r="U5" s="451" t="s">
        <v>468</v>
      </c>
      <c r="V5" s="452" t="s">
        <v>469</v>
      </c>
      <c r="W5" s="454" t="s">
        <v>472</v>
      </c>
      <c r="X5" s="451" t="s">
        <v>468</v>
      </c>
      <c r="Y5" s="446" t="s">
        <v>469</v>
      </c>
      <c r="Z5" s="449" t="s">
        <v>473</v>
      </c>
    </row>
    <row r="6" spans="1:26" s="439" customFormat="1" ht="15.75" customHeight="1">
      <c r="A6" s="455"/>
      <c r="B6" s="456" t="s">
        <v>474</v>
      </c>
      <c r="C6" s="457" t="s">
        <v>3</v>
      </c>
      <c r="D6" s="457" t="s">
        <v>4</v>
      </c>
      <c r="E6" s="458" t="s">
        <v>474</v>
      </c>
      <c r="F6" s="457" t="s">
        <v>3</v>
      </c>
      <c r="G6" s="457" t="s">
        <v>4</v>
      </c>
      <c r="H6" s="458" t="s">
        <v>480</v>
      </c>
      <c r="I6" s="457" t="s">
        <v>3</v>
      </c>
      <c r="J6" s="457" t="s">
        <v>4</v>
      </c>
      <c r="K6" s="459" t="s">
        <v>474</v>
      </c>
      <c r="L6" s="457" t="s">
        <v>3</v>
      </c>
      <c r="M6" s="457" t="s">
        <v>4</v>
      </c>
      <c r="N6" s="458" t="s">
        <v>474</v>
      </c>
      <c r="O6" s="457" t="s">
        <v>3</v>
      </c>
      <c r="P6" s="457" t="s">
        <v>4</v>
      </c>
      <c r="Q6" s="459" t="s">
        <v>474</v>
      </c>
      <c r="R6" s="457" t="s">
        <v>3</v>
      </c>
      <c r="S6" s="457" t="s">
        <v>4</v>
      </c>
      <c r="T6" s="458" t="s">
        <v>474</v>
      </c>
      <c r="U6" s="457" t="s">
        <v>3</v>
      </c>
      <c r="V6" s="457" t="s">
        <v>4</v>
      </c>
      <c r="W6" s="459" t="s">
        <v>474</v>
      </c>
      <c r="X6" s="457" t="s">
        <v>3</v>
      </c>
      <c r="Y6" s="457" t="s">
        <v>4</v>
      </c>
      <c r="Z6" s="460"/>
    </row>
    <row r="7" spans="1:26" s="464" customFormat="1" ht="60" customHeight="1">
      <c r="A7" s="440" t="s">
        <v>458</v>
      </c>
      <c r="B7" s="461">
        <v>189637</v>
      </c>
      <c r="C7" s="462" t="s">
        <v>435</v>
      </c>
      <c r="D7" s="462" t="s">
        <v>435</v>
      </c>
      <c r="E7" s="461">
        <v>187775</v>
      </c>
      <c r="F7" s="462" t="s">
        <v>435</v>
      </c>
      <c r="G7" s="462" t="s">
        <v>435</v>
      </c>
      <c r="H7" s="461">
        <v>88303</v>
      </c>
      <c r="I7" s="462" t="s">
        <v>435</v>
      </c>
      <c r="J7" s="462" t="s">
        <v>435</v>
      </c>
      <c r="K7" s="461">
        <v>53042</v>
      </c>
      <c r="L7" s="462" t="s">
        <v>435</v>
      </c>
      <c r="M7" s="462" t="s">
        <v>435</v>
      </c>
      <c r="N7" s="461">
        <v>56952</v>
      </c>
      <c r="O7" s="462" t="s">
        <v>435</v>
      </c>
      <c r="P7" s="462" t="s">
        <v>435</v>
      </c>
      <c r="Q7" s="461">
        <v>48292</v>
      </c>
      <c r="R7" s="462" t="s">
        <v>435</v>
      </c>
      <c r="S7" s="462" t="s">
        <v>435</v>
      </c>
      <c r="T7" s="461">
        <v>42520</v>
      </c>
      <c r="U7" s="462" t="s">
        <v>435</v>
      </c>
      <c r="V7" s="462" t="s">
        <v>435</v>
      </c>
      <c r="W7" s="461">
        <v>1862</v>
      </c>
      <c r="X7" s="462" t="s">
        <v>435</v>
      </c>
      <c r="Y7" s="462" t="s">
        <v>435</v>
      </c>
      <c r="Z7" s="463" t="s">
        <v>458</v>
      </c>
    </row>
    <row r="8" spans="1:26" ht="60" customHeight="1">
      <c r="A8" s="440" t="s">
        <v>459</v>
      </c>
      <c r="B8" s="461">
        <v>172210</v>
      </c>
      <c r="C8" s="462">
        <v>88748</v>
      </c>
      <c r="D8" s="462">
        <v>83462</v>
      </c>
      <c r="E8" s="461">
        <v>169975</v>
      </c>
      <c r="F8" s="462">
        <v>87576</v>
      </c>
      <c r="G8" s="462">
        <v>82399</v>
      </c>
      <c r="H8" s="461">
        <v>78344</v>
      </c>
      <c r="I8" s="462">
        <v>39304</v>
      </c>
      <c r="J8" s="462">
        <v>39040</v>
      </c>
      <c r="K8" s="461">
        <v>47232</v>
      </c>
      <c r="L8" s="462">
        <v>24611</v>
      </c>
      <c r="M8" s="462">
        <v>22621</v>
      </c>
      <c r="N8" s="461">
        <v>51922</v>
      </c>
      <c r="O8" s="462">
        <v>27029</v>
      </c>
      <c r="P8" s="462">
        <v>24893</v>
      </c>
      <c r="Q8" s="461">
        <v>46634</v>
      </c>
      <c r="R8" s="462">
        <v>24833</v>
      </c>
      <c r="S8" s="462">
        <v>21801</v>
      </c>
      <c r="T8" s="461">
        <v>39709</v>
      </c>
      <c r="U8" s="462">
        <v>21243</v>
      </c>
      <c r="V8" s="462">
        <v>18466</v>
      </c>
      <c r="W8" s="461">
        <v>2235</v>
      </c>
      <c r="X8" s="462">
        <v>1172</v>
      </c>
      <c r="Y8" s="462">
        <v>1063</v>
      </c>
      <c r="Z8" s="463" t="s">
        <v>459</v>
      </c>
    </row>
    <row r="9" spans="1:26" ht="60" customHeight="1">
      <c r="A9" s="465">
        <v>2017</v>
      </c>
      <c r="B9" s="461">
        <v>177059</v>
      </c>
      <c r="C9" s="462">
        <v>91826</v>
      </c>
      <c r="D9" s="462">
        <v>85233</v>
      </c>
      <c r="E9" s="461">
        <v>173747</v>
      </c>
      <c r="F9" s="462">
        <v>89717</v>
      </c>
      <c r="G9" s="462">
        <v>84030</v>
      </c>
      <c r="H9" s="461">
        <v>81027</v>
      </c>
      <c r="I9" s="462">
        <v>40783</v>
      </c>
      <c r="J9" s="462">
        <v>40244</v>
      </c>
      <c r="K9" s="461">
        <v>49412</v>
      </c>
      <c r="L9" s="462">
        <v>25786</v>
      </c>
      <c r="M9" s="462">
        <v>23626</v>
      </c>
      <c r="N9" s="461">
        <v>54459</v>
      </c>
      <c r="O9" s="462">
        <v>28463</v>
      </c>
      <c r="P9" s="462">
        <v>25996</v>
      </c>
      <c r="Q9" s="461">
        <v>46620</v>
      </c>
      <c r="R9" s="462">
        <v>25257</v>
      </c>
      <c r="S9" s="462">
        <v>21363</v>
      </c>
      <c r="T9" s="461">
        <v>38261</v>
      </c>
      <c r="U9" s="462">
        <v>20471</v>
      </c>
      <c r="V9" s="462">
        <v>17790</v>
      </c>
      <c r="W9" s="461">
        <v>3312</v>
      </c>
      <c r="X9" s="462">
        <v>2109</v>
      </c>
      <c r="Y9" s="462">
        <v>1203</v>
      </c>
      <c r="Z9" s="463">
        <v>2017</v>
      </c>
    </row>
    <row r="10" spans="1:26" ht="60" customHeight="1">
      <c r="A10" s="466">
        <v>2018</v>
      </c>
      <c r="B10" s="467">
        <f t="shared" ref="B10:Y10" si="0">SUM(B11:B14)</f>
        <v>187806</v>
      </c>
      <c r="C10" s="467">
        <f t="shared" si="0"/>
        <v>96879</v>
      </c>
      <c r="D10" s="467">
        <f t="shared" si="0"/>
        <v>90927</v>
      </c>
      <c r="E10" s="467">
        <f t="shared" si="0"/>
        <v>193564</v>
      </c>
      <c r="F10" s="467">
        <f t="shared" si="0"/>
        <v>99801</v>
      </c>
      <c r="G10" s="467">
        <f t="shared" si="0"/>
        <v>93763</v>
      </c>
      <c r="H10" s="467">
        <f t="shared" si="0"/>
        <v>90347</v>
      </c>
      <c r="I10" s="467">
        <f t="shared" si="0"/>
        <v>45500</v>
      </c>
      <c r="J10" s="467">
        <f t="shared" si="0"/>
        <v>44847</v>
      </c>
      <c r="K10" s="467">
        <f t="shared" si="0"/>
        <v>50395</v>
      </c>
      <c r="L10" s="467">
        <f t="shared" si="0"/>
        <v>26197</v>
      </c>
      <c r="M10" s="467">
        <f t="shared" si="0"/>
        <v>24198</v>
      </c>
      <c r="N10" s="467">
        <f t="shared" si="0"/>
        <v>64734</v>
      </c>
      <c r="O10" s="467">
        <f t="shared" si="0"/>
        <v>33618</v>
      </c>
      <c r="P10" s="467">
        <f t="shared" si="0"/>
        <v>31116</v>
      </c>
      <c r="Q10" s="467">
        <f t="shared" si="0"/>
        <v>47064</v>
      </c>
      <c r="R10" s="467">
        <f t="shared" si="0"/>
        <v>25182</v>
      </c>
      <c r="S10" s="467">
        <f t="shared" si="0"/>
        <v>21882</v>
      </c>
      <c r="T10" s="467">
        <f t="shared" si="0"/>
        <v>38483</v>
      </c>
      <c r="U10" s="467">
        <f t="shared" si="0"/>
        <v>20683</v>
      </c>
      <c r="V10" s="467">
        <f t="shared" si="0"/>
        <v>17800</v>
      </c>
      <c r="W10" s="467">
        <f t="shared" si="0"/>
        <v>-5758</v>
      </c>
      <c r="X10" s="467">
        <f t="shared" si="0"/>
        <v>-2922</v>
      </c>
      <c r="Y10" s="467">
        <f t="shared" si="0"/>
        <v>-2836</v>
      </c>
      <c r="Z10" s="468">
        <v>2018</v>
      </c>
    </row>
    <row r="11" spans="1:26" ht="60" customHeight="1">
      <c r="A11" s="469" t="s">
        <v>248</v>
      </c>
      <c r="B11" s="470">
        <f>SUM(C11:D11)</f>
        <v>34985</v>
      </c>
      <c r="C11" s="470">
        <v>18336</v>
      </c>
      <c r="D11" s="470">
        <v>16649</v>
      </c>
      <c r="E11" s="470">
        <f>SUM(F11:G11)</f>
        <v>42558</v>
      </c>
      <c r="F11" s="471">
        <v>22064</v>
      </c>
      <c r="G11" s="471">
        <v>20494</v>
      </c>
      <c r="H11" s="472">
        <f>SUM(I11:J11)</f>
        <v>17502</v>
      </c>
      <c r="I11" s="471">
        <v>8692</v>
      </c>
      <c r="J11" s="471">
        <v>8810</v>
      </c>
      <c r="K11" s="472">
        <f>SUM(L11:M11)</f>
        <v>8085</v>
      </c>
      <c r="L11" s="471">
        <v>4337</v>
      </c>
      <c r="M11" s="471">
        <v>3748</v>
      </c>
      <c r="N11" s="472">
        <f>SUM(O11:P11)</f>
        <v>12178</v>
      </c>
      <c r="O11" s="471">
        <v>6442</v>
      </c>
      <c r="P11" s="471">
        <v>5736</v>
      </c>
      <c r="Q11" s="472">
        <f>SUM(R11:S11)</f>
        <v>9398</v>
      </c>
      <c r="R11" s="471">
        <v>5307</v>
      </c>
      <c r="S11" s="471">
        <v>4091</v>
      </c>
      <c r="T11" s="472">
        <f>SUM(U11:V11)</f>
        <v>8973</v>
      </c>
      <c r="U11" s="471">
        <v>5034</v>
      </c>
      <c r="V11" s="471">
        <v>3939</v>
      </c>
      <c r="W11" s="472">
        <f>SUM(X11:Y11)</f>
        <v>-7573</v>
      </c>
      <c r="X11" s="471">
        <v>-3728</v>
      </c>
      <c r="Y11" s="471">
        <v>-3845</v>
      </c>
      <c r="Z11" s="473" t="s">
        <v>108</v>
      </c>
    </row>
    <row r="12" spans="1:26" ht="60" customHeight="1">
      <c r="A12" s="469" t="s">
        <v>249</v>
      </c>
      <c r="B12" s="470">
        <f>SUM(C12:D12)</f>
        <v>65877</v>
      </c>
      <c r="C12" s="470">
        <v>33779</v>
      </c>
      <c r="D12" s="470">
        <v>32098</v>
      </c>
      <c r="E12" s="470">
        <f>SUM(F12:G12)</f>
        <v>55578</v>
      </c>
      <c r="F12" s="471">
        <v>28486</v>
      </c>
      <c r="G12" s="471">
        <v>27092</v>
      </c>
      <c r="H12" s="472">
        <f>SUM(I12:J12)</f>
        <v>35708</v>
      </c>
      <c r="I12" s="471">
        <v>18024</v>
      </c>
      <c r="J12" s="471">
        <v>17684</v>
      </c>
      <c r="K12" s="472">
        <f>SUM(L12:M12)</f>
        <v>17219</v>
      </c>
      <c r="L12" s="471">
        <v>9026</v>
      </c>
      <c r="M12" s="471">
        <v>8193</v>
      </c>
      <c r="N12" s="472">
        <f>SUM(O12:P12)</f>
        <v>18872</v>
      </c>
      <c r="O12" s="471">
        <v>9807</v>
      </c>
      <c r="P12" s="471">
        <v>9065</v>
      </c>
      <c r="Q12" s="472">
        <f>SUM(R12:S12)</f>
        <v>12950</v>
      </c>
      <c r="R12" s="471">
        <v>6729</v>
      </c>
      <c r="S12" s="471">
        <v>6221</v>
      </c>
      <c r="T12" s="472">
        <f>SUM(U12:V12)</f>
        <v>10492</v>
      </c>
      <c r="U12" s="471">
        <v>5488</v>
      </c>
      <c r="V12" s="471">
        <v>5004</v>
      </c>
      <c r="W12" s="472">
        <f>SUM(X12:Y12)</f>
        <v>10299</v>
      </c>
      <c r="X12" s="471">
        <v>5293</v>
      </c>
      <c r="Y12" s="471">
        <v>5006</v>
      </c>
      <c r="Z12" s="473" t="s">
        <v>115</v>
      </c>
    </row>
    <row r="13" spans="1:26" ht="60" customHeight="1">
      <c r="A13" s="469" t="s">
        <v>250</v>
      </c>
      <c r="B13" s="470">
        <f>SUM(C13:D13)</f>
        <v>26660</v>
      </c>
      <c r="C13" s="470">
        <v>13928</v>
      </c>
      <c r="D13" s="470">
        <v>12732</v>
      </c>
      <c r="E13" s="470">
        <f>SUM(F13:G13)</f>
        <v>39106</v>
      </c>
      <c r="F13" s="471">
        <v>20226</v>
      </c>
      <c r="G13" s="471">
        <v>18880</v>
      </c>
      <c r="H13" s="472">
        <f>SUM(I13:J13)</f>
        <v>13413</v>
      </c>
      <c r="I13" s="471">
        <v>6890</v>
      </c>
      <c r="J13" s="471">
        <v>6523</v>
      </c>
      <c r="K13" s="472">
        <f>SUM(L13:M13)</f>
        <v>6236</v>
      </c>
      <c r="L13" s="471">
        <v>3235</v>
      </c>
      <c r="M13" s="471">
        <v>3001</v>
      </c>
      <c r="N13" s="472">
        <f>SUM(O13:P13)</f>
        <v>10123</v>
      </c>
      <c r="O13" s="471">
        <v>5238</v>
      </c>
      <c r="P13" s="471">
        <v>4885</v>
      </c>
      <c r="Q13" s="472">
        <f>SUM(R13:S13)</f>
        <v>7011</v>
      </c>
      <c r="R13" s="471">
        <v>3803</v>
      </c>
      <c r="S13" s="471">
        <v>3208</v>
      </c>
      <c r="T13" s="472">
        <f>SUM(U13:V13)</f>
        <v>6512</v>
      </c>
      <c r="U13" s="471">
        <v>3542</v>
      </c>
      <c r="V13" s="471">
        <v>2970</v>
      </c>
      <c r="W13" s="472">
        <f>SUM(X13:Y13)</f>
        <v>-12446</v>
      </c>
      <c r="X13" s="471">
        <v>-6298</v>
      </c>
      <c r="Y13" s="471">
        <v>-6148</v>
      </c>
      <c r="Z13" s="473" t="s">
        <v>119</v>
      </c>
    </row>
    <row r="14" spans="1:26" ht="60" customHeight="1" thickBot="1">
      <c r="A14" s="474" t="s">
        <v>251</v>
      </c>
      <c r="B14" s="475">
        <f>SUM(C14:D14)</f>
        <v>60284</v>
      </c>
      <c r="C14" s="476">
        <v>30836</v>
      </c>
      <c r="D14" s="476">
        <v>29448</v>
      </c>
      <c r="E14" s="476">
        <f>SUM(F14:G14)</f>
        <v>56322</v>
      </c>
      <c r="F14" s="477">
        <v>29025</v>
      </c>
      <c r="G14" s="477">
        <v>27297</v>
      </c>
      <c r="H14" s="478">
        <f>SUM(I14:J14)</f>
        <v>23724</v>
      </c>
      <c r="I14" s="477">
        <v>11894</v>
      </c>
      <c r="J14" s="477">
        <v>11830</v>
      </c>
      <c r="K14" s="478">
        <f>SUM(L14:M14)</f>
        <v>18855</v>
      </c>
      <c r="L14" s="477">
        <v>9599</v>
      </c>
      <c r="M14" s="477">
        <v>9256</v>
      </c>
      <c r="N14" s="478">
        <f>SUM(O14:P14)</f>
        <v>23561</v>
      </c>
      <c r="O14" s="477">
        <v>12131</v>
      </c>
      <c r="P14" s="477">
        <v>11430</v>
      </c>
      <c r="Q14" s="478">
        <f>SUM(R14:S14)</f>
        <v>17705</v>
      </c>
      <c r="R14" s="477">
        <v>9343</v>
      </c>
      <c r="S14" s="477">
        <v>8362</v>
      </c>
      <c r="T14" s="478">
        <f>SUM(U14:V14)</f>
        <v>12506</v>
      </c>
      <c r="U14" s="477">
        <v>6619</v>
      </c>
      <c r="V14" s="477">
        <v>5887</v>
      </c>
      <c r="W14" s="478">
        <f>SUM(X14:Y14)</f>
        <v>3962</v>
      </c>
      <c r="X14" s="477">
        <v>1811</v>
      </c>
      <c r="Y14" s="479">
        <v>2151</v>
      </c>
      <c r="Z14" s="480" t="s">
        <v>475</v>
      </c>
    </row>
    <row r="15" spans="1:26" s="67" customFormat="1" ht="13.5" customHeight="1">
      <c r="A15" s="481" t="s">
        <v>697</v>
      </c>
      <c r="B15" s="482"/>
      <c r="C15" s="483"/>
      <c r="D15" s="482"/>
      <c r="E15" s="483"/>
      <c r="F15" s="484"/>
      <c r="G15" s="483"/>
      <c r="H15" s="485"/>
      <c r="I15" s="483"/>
      <c r="J15" s="486"/>
      <c r="K15" s="487"/>
      <c r="L15" s="485"/>
      <c r="M15" s="483"/>
      <c r="N15" s="486"/>
      <c r="O15" s="487"/>
      <c r="P15" s="488"/>
      <c r="Q15" s="483"/>
      <c r="Z15" s="489"/>
    </row>
    <row r="16" spans="1:26" s="67" customFormat="1" ht="13.5" customHeight="1">
      <c r="A16" s="481" t="s">
        <v>600</v>
      </c>
      <c r="B16" s="482"/>
      <c r="C16" s="483"/>
      <c r="D16" s="482"/>
      <c r="E16" s="483"/>
      <c r="F16" s="484"/>
      <c r="G16" s="483"/>
      <c r="H16" s="485"/>
      <c r="I16" s="483"/>
      <c r="J16" s="486"/>
      <c r="K16" s="487"/>
      <c r="L16" s="485"/>
      <c r="M16" s="483"/>
      <c r="N16" s="486"/>
      <c r="O16" s="487"/>
      <c r="P16" s="488"/>
      <c r="Q16" s="483"/>
    </row>
    <row r="17" spans="1:26" s="67" customFormat="1" ht="13.5" customHeight="1">
      <c r="A17" s="490" t="s">
        <v>513</v>
      </c>
      <c r="B17" s="491"/>
      <c r="C17" s="492"/>
      <c r="D17" s="491"/>
      <c r="E17" s="492"/>
      <c r="F17" s="493"/>
      <c r="G17" s="492"/>
      <c r="H17" s="494"/>
      <c r="I17" s="492"/>
      <c r="J17" s="495"/>
      <c r="K17" s="496"/>
      <c r="L17" s="494"/>
      <c r="M17" s="492"/>
      <c r="N17" s="495"/>
      <c r="O17" s="496"/>
      <c r="P17" s="497"/>
      <c r="Q17" s="492"/>
      <c r="R17" s="498"/>
      <c r="S17" s="499"/>
      <c r="T17" s="499"/>
      <c r="U17" s="499"/>
      <c r="V17" s="499"/>
      <c r="W17" s="499"/>
      <c r="X17" s="499"/>
      <c r="Y17" s="499"/>
      <c r="Z17" s="498" t="s">
        <v>514</v>
      </c>
    </row>
    <row r="20" spans="1:26">
      <c r="C20" s="500"/>
    </row>
  </sheetData>
  <mergeCells count="6">
    <mergeCell ref="A1:M1"/>
    <mergeCell ref="W3:Y3"/>
    <mergeCell ref="H3:J3"/>
    <mergeCell ref="H4:J4"/>
    <mergeCell ref="K3:P3"/>
    <mergeCell ref="Q3:V3"/>
  </mergeCells>
  <phoneticPr fontId="18" type="noConversion"/>
  <printOptions horizontalCentered="1"/>
  <pageMargins left="0.74803149606299213" right="0.74803149606299213" top="0.74803149606299213" bottom="0.74803149606299213" header="0.51181102362204722" footer="0.39370078740157483"/>
  <pageSetup paperSize="9" scale="69" firstPageNumber="13" orientation="landscape" r:id="rId1"/>
  <headerFooter alignWithMargins="0">
    <oddFooter>&amp;L&amp;"돋움,기울임꼴"Ⅲ. 인 구&amp;C- &amp;P -</oddFooter>
  </headerFooter>
  <colBreaks count="1" manualBreakCount="1">
    <brk id="1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T69"/>
  <sheetViews>
    <sheetView view="pageBreakPreview" topLeftCell="A4" zoomScaleNormal="100" zoomScaleSheetLayoutView="100" workbookViewId="0">
      <selection activeCell="H26" sqref="H26:J26"/>
    </sheetView>
  </sheetViews>
  <sheetFormatPr defaultRowHeight="17.25"/>
  <cols>
    <col min="1" max="1" width="7.875" style="11" customWidth="1"/>
    <col min="2" max="2" width="8.25" style="11" customWidth="1"/>
    <col min="3" max="4" width="7.75" style="98" customWidth="1"/>
    <col min="5" max="5" width="8.625" style="11" customWidth="1"/>
    <col min="6" max="7" width="7.75" style="98" customWidth="1"/>
    <col min="8" max="8" width="8.625" style="11" customWidth="1"/>
    <col min="9" max="10" width="7.75" style="98" customWidth="1"/>
    <col min="11" max="11" width="9.25" style="11" customWidth="1"/>
    <col min="12" max="12" width="10" style="98" customWidth="1"/>
    <col min="13" max="13" width="8.125" style="98" customWidth="1"/>
    <col min="14" max="14" width="9.625" style="11" customWidth="1"/>
    <col min="15" max="16" width="8.25" style="98" customWidth="1"/>
    <col min="17" max="17" width="10" style="11" customWidth="1"/>
    <col min="18" max="19" width="8" style="98" customWidth="1"/>
    <col min="20" max="20" width="10.375" style="11" customWidth="1"/>
    <col min="21" max="16384" width="9" style="11"/>
  </cols>
  <sheetData>
    <row r="1" spans="1:20" s="501" customFormat="1" ht="24.95" customHeight="1">
      <c r="A1" s="658" t="s">
        <v>554</v>
      </c>
      <c r="B1" s="658"/>
      <c r="C1" s="658"/>
      <c r="D1" s="658"/>
      <c r="E1" s="658"/>
      <c r="F1" s="658"/>
      <c r="G1" s="658"/>
      <c r="H1" s="658"/>
      <c r="I1" s="658"/>
      <c r="J1" s="658"/>
      <c r="K1" s="700" t="s">
        <v>377</v>
      </c>
      <c r="L1" s="700"/>
      <c r="M1" s="700"/>
      <c r="N1" s="700"/>
      <c r="O1" s="700"/>
      <c r="P1" s="700"/>
      <c r="Q1" s="700"/>
      <c r="R1" s="700"/>
      <c r="S1" s="700"/>
    </row>
    <row r="2" spans="1:20" ht="18" customHeight="1" thickBot="1">
      <c r="A2" s="187" t="s">
        <v>199</v>
      </c>
      <c r="B2" s="187"/>
      <c r="C2" s="502"/>
      <c r="D2" s="503"/>
      <c r="E2" s="187"/>
      <c r="F2" s="502"/>
      <c r="G2" s="503"/>
      <c r="H2" s="187"/>
      <c r="I2" s="502"/>
      <c r="J2" s="503"/>
      <c r="K2" s="187"/>
      <c r="L2" s="502"/>
      <c r="M2" s="503"/>
      <c r="N2" s="187"/>
      <c r="O2" s="502"/>
      <c r="P2" s="503"/>
      <c r="R2" s="701"/>
      <c r="S2" s="701"/>
      <c r="T2" s="187" t="s">
        <v>200</v>
      </c>
    </row>
    <row r="3" spans="1:20" s="95" customFormat="1" ht="32.25" customHeight="1">
      <c r="A3" s="504" t="s">
        <v>207</v>
      </c>
      <c r="B3" s="702" t="s">
        <v>402</v>
      </c>
      <c r="C3" s="703"/>
      <c r="D3" s="704"/>
      <c r="E3" s="702" t="s">
        <v>378</v>
      </c>
      <c r="F3" s="703"/>
      <c r="G3" s="704"/>
      <c r="H3" s="702" t="s">
        <v>379</v>
      </c>
      <c r="I3" s="703"/>
      <c r="J3" s="704"/>
      <c r="K3" s="702" t="s">
        <v>380</v>
      </c>
      <c r="L3" s="703"/>
      <c r="M3" s="704"/>
      <c r="N3" s="702" t="s">
        <v>381</v>
      </c>
      <c r="O3" s="703"/>
      <c r="P3" s="704"/>
      <c r="Q3" s="702" t="s">
        <v>382</v>
      </c>
      <c r="R3" s="703"/>
      <c r="S3" s="704"/>
      <c r="T3" s="504" t="s">
        <v>488</v>
      </c>
    </row>
    <row r="4" spans="1:20" s="508" customFormat="1" ht="32.25" customHeight="1">
      <c r="A4" s="505" t="s">
        <v>333</v>
      </c>
      <c r="B4" s="506"/>
      <c r="C4" s="507" t="s">
        <v>405</v>
      </c>
      <c r="D4" s="507" t="s">
        <v>408</v>
      </c>
      <c r="E4" s="506"/>
      <c r="F4" s="507" t="s">
        <v>406</v>
      </c>
      <c r="G4" s="507" t="s">
        <v>408</v>
      </c>
      <c r="H4" s="506"/>
      <c r="I4" s="507" t="s">
        <v>406</v>
      </c>
      <c r="J4" s="507" t="s">
        <v>408</v>
      </c>
      <c r="K4" s="506"/>
      <c r="L4" s="507" t="s">
        <v>406</v>
      </c>
      <c r="M4" s="507" t="s">
        <v>408</v>
      </c>
      <c r="N4" s="506"/>
      <c r="O4" s="507" t="s">
        <v>406</v>
      </c>
      <c r="P4" s="507" t="s">
        <v>408</v>
      </c>
      <c r="Q4" s="506"/>
      <c r="R4" s="507" t="s">
        <v>406</v>
      </c>
      <c r="S4" s="507" t="s">
        <v>408</v>
      </c>
      <c r="T4" s="505" t="s">
        <v>489</v>
      </c>
    </row>
    <row r="5" spans="1:20" s="95" customFormat="1" ht="33" customHeight="1">
      <c r="A5" s="314">
        <v>2013</v>
      </c>
      <c r="B5" s="509">
        <v>195500</v>
      </c>
      <c r="C5" s="347">
        <v>99301</v>
      </c>
      <c r="D5" s="347">
        <v>96199</v>
      </c>
      <c r="E5" s="510">
        <v>148202</v>
      </c>
      <c r="F5" s="347">
        <v>74299</v>
      </c>
      <c r="G5" s="347">
        <v>73903</v>
      </c>
      <c r="H5" s="510">
        <v>18535</v>
      </c>
      <c r="I5" s="347">
        <v>9636</v>
      </c>
      <c r="J5" s="347">
        <v>8899</v>
      </c>
      <c r="K5" s="510">
        <v>2024</v>
      </c>
      <c r="L5" s="347">
        <v>1114</v>
      </c>
      <c r="M5" s="347">
        <v>910</v>
      </c>
      <c r="N5" s="510">
        <v>1857</v>
      </c>
      <c r="O5" s="347">
        <v>1041</v>
      </c>
      <c r="P5" s="347">
        <v>816</v>
      </c>
      <c r="Q5" s="510">
        <v>3584</v>
      </c>
      <c r="R5" s="347">
        <v>1884</v>
      </c>
      <c r="S5" s="347">
        <v>1700</v>
      </c>
      <c r="T5" s="314">
        <v>2013</v>
      </c>
    </row>
    <row r="6" spans="1:20" s="95" customFormat="1" ht="33" customHeight="1">
      <c r="A6" s="314">
        <v>2014</v>
      </c>
      <c r="B6" s="509">
        <v>196453</v>
      </c>
      <c r="C6" s="511">
        <v>101136</v>
      </c>
      <c r="D6" s="510">
        <v>95317</v>
      </c>
      <c r="E6" s="510">
        <v>147484</v>
      </c>
      <c r="F6" s="511" t="s">
        <v>435</v>
      </c>
      <c r="G6" s="510" t="s">
        <v>435</v>
      </c>
      <c r="H6" s="510">
        <v>18977</v>
      </c>
      <c r="I6" s="511" t="s">
        <v>435</v>
      </c>
      <c r="J6" s="510" t="s">
        <v>435</v>
      </c>
      <c r="K6" s="510">
        <v>2178</v>
      </c>
      <c r="L6" s="511" t="s">
        <v>435</v>
      </c>
      <c r="M6" s="510" t="s">
        <v>435</v>
      </c>
      <c r="N6" s="510">
        <v>1790</v>
      </c>
      <c r="O6" s="511" t="s">
        <v>435</v>
      </c>
      <c r="P6" s="510" t="s">
        <v>435</v>
      </c>
      <c r="Q6" s="510">
        <v>3777</v>
      </c>
      <c r="R6" s="511" t="s">
        <v>435</v>
      </c>
      <c r="S6" s="510" t="s">
        <v>435</v>
      </c>
      <c r="T6" s="314">
        <v>2014</v>
      </c>
    </row>
    <row r="7" spans="1:20" s="95" customFormat="1" ht="33" customHeight="1">
      <c r="A7" s="314">
        <v>2015</v>
      </c>
      <c r="B7" s="509">
        <v>189637</v>
      </c>
      <c r="C7" s="347">
        <v>97319</v>
      </c>
      <c r="D7" s="347">
        <v>92318</v>
      </c>
      <c r="E7" s="510">
        <v>141345</v>
      </c>
      <c r="F7" s="347">
        <v>71541</v>
      </c>
      <c r="G7" s="347">
        <v>69804</v>
      </c>
      <c r="H7" s="510">
        <v>19551</v>
      </c>
      <c r="I7" s="347">
        <v>10089</v>
      </c>
      <c r="J7" s="347">
        <v>9462</v>
      </c>
      <c r="K7" s="510">
        <v>2031</v>
      </c>
      <c r="L7" s="347">
        <v>1158</v>
      </c>
      <c r="M7" s="347">
        <v>873</v>
      </c>
      <c r="N7" s="510">
        <v>1723</v>
      </c>
      <c r="O7" s="347">
        <v>998</v>
      </c>
      <c r="P7" s="347">
        <v>725</v>
      </c>
      <c r="Q7" s="510">
        <v>3881</v>
      </c>
      <c r="R7" s="347">
        <v>2126</v>
      </c>
      <c r="S7" s="347">
        <v>1755</v>
      </c>
      <c r="T7" s="314">
        <v>2015</v>
      </c>
    </row>
    <row r="8" spans="1:20" s="95" customFormat="1" ht="33" customHeight="1">
      <c r="A8" s="314">
        <v>2016</v>
      </c>
      <c r="B8" s="510">
        <v>172210</v>
      </c>
      <c r="C8" s="347">
        <v>88748</v>
      </c>
      <c r="D8" s="347">
        <v>83462</v>
      </c>
      <c r="E8" s="510">
        <v>125576</v>
      </c>
      <c r="F8" s="347">
        <v>63915</v>
      </c>
      <c r="G8" s="347">
        <v>61661</v>
      </c>
      <c r="H8" s="510">
        <v>18988</v>
      </c>
      <c r="I8" s="347">
        <v>9830</v>
      </c>
      <c r="J8" s="347">
        <v>9158</v>
      </c>
      <c r="K8" s="510">
        <v>1964</v>
      </c>
      <c r="L8" s="347">
        <v>1102</v>
      </c>
      <c r="M8" s="347">
        <v>862</v>
      </c>
      <c r="N8" s="510">
        <v>1555</v>
      </c>
      <c r="O8" s="347">
        <v>883</v>
      </c>
      <c r="P8" s="347">
        <v>672</v>
      </c>
      <c r="Q8" s="510">
        <v>3746</v>
      </c>
      <c r="R8" s="347">
        <v>1971</v>
      </c>
      <c r="S8" s="347">
        <v>1775</v>
      </c>
      <c r="T8" s="314">
        <v>2016</v>
      </c>
    </row>
    <row r="9" spans="1:20" s="95" customFormat="1" ht="33" customHeight="1">
      <c r="A9" s="314">
        <v>2017</v>
      </c>
      <c r="B9" s="510">
        <v>177059</v>
      </c>
      <c r="C9" s="347">
        <v>91826</v>
      </c>
      <c r="D9" s="347">
        <v>85233</v>
      </c>
      <c r="E9" s="510">
        <v>130439</v>
      </c>
      <c r="F9" s="347">
        <v>66569</v>
      </c>
      <c r="G9" s="347">
        <v>63870</v>
      </c>
      <c r="H9" s="510">
        <v>18849</v>
      </c>
      <c r="I9" s="347">
        <v>9857</v>
      </c>
      <c r="J9" s="347">
        <v>8992</v>
      </c>
      <c r="K9" s="510">
        <v>1848</v>
      </c>
      <c r="L9" s="347">
        <v>1058</v>
      </c>
      <c r="M9" s="347">
        <v>790</v>
      </c>
      <c r="N9" s="510">
        <v>1592</v>
      </c>
      <c r="O9" s="347">
        <v>921</v>
      </c>
      <c r="P9" s="347">
        <v>671</v>
      </c>
      <c r="Q9" s="510">
        <v>3740</v>
      </c>
      <c r="R9" s="347">
        <v>2092</v>
      </c>
      <c r="S9" s="347">
        <v>1648</v>
      </c>
      <c r="T9" s="314">
        <v>2017</v>
      </c>
    </row>
    <row r="10" spans="1:20" s="512" customFormat="1" ht="33" customHeight="1">
      <c r="A10" s="349">
        <v>2018</v>
      </c>
      <c r="B10" s="403">
        <f t="shared" ref="B10:S10" si="0">SUM(B11:B22)</f>
        <v>187806</v>
      </c>
      <c r="C10" s="403">
        <f t="shared" si="0"/>
        <v>96879</v>
      </c>
      <c r="D10" s="403">
        <f t="shared" si="0"/>
        <v>90927</v>
      </c>
      <c r="E10" s="403">
        <f t="shared" si="0"/>
        <v>140742</v>
      </c>
      <c r="F10" s="403">
        <f t="shared" si="0"/>
        <v>71697</v>
      </c>
      <c r="G10" s="403">
        <f t="shared" si="0"/>
        <v>69045</v>
      </c>
      <c r="H10" s="403">
        <f t="shared" si="0"/>
        <v>18908</v>
      </c>
      <c r="I10" s="403">
        <f t="shared" si="0"/>
        <v>9825</v>
      </c>
      <c r="J10" s="403">
        <f t="shared" si="0"/>
        <v>9083</v>
      </c>
      <c r="K10" s="403">
        <f t="shared" si="0"/>
        <v>1786</v>
      </c>
      <c r="L10" s="403">
        <f t="shared" si="0"/>
        <v>1015</v>
      </c>
      <c r="M10" s="403">
        <f t="shared" si="0"/>
        <v>771</v>
      </c>
      <c r="N10" s="403">
        <f t="shared" si="0"/>
        <v>1623</v>
      </c>
      <c r="O10" s="403">
        <f t="shared" si="0"/>
        <v>953</v>
      </c>
      <c r="P10" s="403">
        <f t="shared" si="0"/>
        <v>670</v>
      </c>
      <c r="Q10" s="403">
        <f t="shared" si="0"/>
        <v>3786</v>
      </c>
      <c r="R10" s="403">
        <f t="shared" si="0"/>
        <v>2042</v>
      </c>
      <c r="S10" s="403">
        <f t="shared" si="0"/>
        <v>1744</v>
      </c>
      <c r="T10" s="349">
        <v>2018</v>
      </c>
    </row>
    <row r="11" spans="1:20" s="95" customFormat="1" ht="33" customHeight="1">
      <c r="A11" s="353">
        <v>1</v>
      </c>
      <c r="B11" s="406">
        <f t="shared" ref="B11:D22" si="1">SUM(E11,H11,K11,N11,Q11,B34,E34,H34,K34,N34,Q34,B57,E57,H57,K57,N57,Q57)</f>
        <v>17579</v>
      </c>
      <c r="C11" s="406">
        <f t="shared" si="1"/>
        <v>8967</v>
      </c>
      <c r="D11" s="406">
        <f t="shared" si="1"/>
        <v>8612</v>
      </c>
      <c r="E11" s="407">
        <f t="shared" ref="E11:E22" si="2">SUM(F11:G11)</f>
        <v>12907</v>
      </c>
      <c r="F11" s="406">
        <v>6481</v>
      </c>
      <c r="G11" s="406">
        <v>6426</v>
      </c>
      <c r="H11" s="407">
        <f t="shared" ref="H11:H22" si="3">SUM(I11:J11)</f>
        <v>1827</v>
      </c>
      <c r="I11" s="406">
        <v>956</v>
      </c>
      <c r="J11" s="406">
        <v>871</v>
      </c>
      <c r="K11" s="407">
        <f t="shared" ref="K11:K22" si="4">SUM(L11:M11)</f>
        <v>169</v>
      </c>
      <c r="L11" s="406">
        <v>81</v>
      </c>
      <c r="M11" s="406">
        <v>88</v>
      </c>
      <c r="N11" s="407">
        <f t="shared" ref="N11:N22" si="5">SUM(O11:P11)</f>
        <v>174</v>
      </c>
      <c r="O11" s="406">
        <v>92</v>
      </c>
      <c r="P11" s="406">
        <v>82</v>
      </c>
      <c r="Q11" s="407">
        <f t="shared" ref="Q11:Q22" si="6">SUM(R11:S11)</f>
        <v>348</v>
      </c>
      <c r="R11" s="406">
        <v>194</v>
      </c>
      <c r="S11" s="406">
        <v>154</v>
      </c>
      <c r="T11" s="353">
        <v>1</v>
      </c>
    </row>
    <row r="12" spans="1:20" s="95" customFormat="1" ht="33" customHeight="1">
      <c r="A12" s="353">
        <v>2</v>
      </c>
      <c r="B12" s="406">
        <f t="shared" si="1"/>
        <v>17506</v>
      </c>
      <c r="C12" s="406">
        <f t="shared" si="1"/>
        <v>8818</v>
      </c>
      <c r="D12" s="406">
        <f t="shared" si="1"/>
        <v>8688</v>
      </c>
      <c r="E12" s="407">
        <f t="shared" si="2"/>
        <v>12700</v>
      </c>
      <c r="F12" s="406">
        <v>6342</v>
      </c>
      <c r="G12" s="406">
        <v>6358</v>
      </c>
      <c r="H12" s="407">
        <f t="shared" si="3"/>
        <v>1847</v>
      </c>
      <c r="I12" s="406">
        <v>970</v>
      </c>
      <c r="J12" s="406">
        <v>877</v>
      </c>
      <c r="K12" s="407">
        <f t="shared" si="4"/>
        <v>207</v>
      </c>
      <c r="L12" s="406">
        <v>115</v>
      </c>
      <c r="M12" s="406">
        <v>92</v>
      </c>
      <c r="N12" s="407">
        <f t="shared" si="5"/>
        <v>166</v>
      </c>
      <c r="O12" s="406">
        <v>94</v>
      </c>
      <c r="P12" s="406">
        <v>72</v>
      </c>
      <c r="Q12" s="407">
        <f t="shared" si="6"/>
        <v>342</v>
      </c>
      <c r="R12" s="406">
        <v>171</v>
      </c>
      <c r="S12" s="406">
        <v>171</v>
      </c>
      <c r="T12" s="353">
        <v>2</v>
      </c>
    </row>
    <row r="13" spans="1:20" s="95" customFormat="1" ht="33" customHeight="1">
      <c r="A13" s="353">
        <v>3</v>
      </c>
      <c r="B13" s="406">
        <f t="shared" si="1"/>
        <v>19799</v>
      </c>
      <c r="C13" s="406">
        <f t="shared" si="1"/>
        <v>10349</v>
      </c>
      <c r="D13" s="406">
        <f t="shared" si="1"/>
        <v>9450</v>
      </c>
      <c r="E13" s="407">
        <f t="shared" si="2"/>
        <v>14433</v>
      </c>
      <c r="F13" s="406">
        <v>7362</v>
      </c>
      <c r="G13" s="406">
        <v>7071</v>
      </c>
      <c r="H13" s="407">
        <f t="shared" si="3"/>
        <v>2153</v>
      </c>
      <c r="I13" s="406">
        <v>1153</v>
      </c>
      <c r="J13" s="406">
        <v>1000</v>
      </c>
      <c r="K13" s="407">
        <f t="shared" si="4"/>
        <v>224</v>
      </c>
      <c r="L13" s="406">
        <v>137</v>
      </c>
      <c r="M13" s="406">
        <v>87</v>
      </c>
      <c r="N13" s="407">
        <f t="shared" si="5"/>
        <v>219</v>
      </c>
      <c r="O13" s="406">
        <v>133</v>
      </c>
      <c r="P13" s="406">
        <v>86</v>
      </c>
      <c r="Q13" s="407">
        <f t="shared" si="6"/>
        <v>402</v>
      </c>
      <c r="R13" s="406">
        <v>217</v>
      </c>
      <c r="S13" s="406">
        <v>185</v>
      </c>
      <c r="T13" s="353">
        <v>3</v>
      </c>
    </row>
    <row r="14" spans="1:20" s="95" customFormat="1" ht="33" customHeight="1">
      <c r="A14" s="353">
        <v>4</v>
      </c>
      <c r="B14" s="406">
        <f t="shared" si="1"/>
        <v>14911</v>
      </c>
      <c r="C14" s="406">
        <f t="shared" si="1"/>
        <v>7739</v>
      </c>
      <c r="D14" s="406">
        <f t="shared" si="1"/>
        <v>7172</v>
      </c>
      <c r="E14" s="407">
        <f t="shared" si="2"/>
        <v>11189</v>
      </c>
      <c r="F14" s="406">
        <v>5769</v>
      </c>
      <c r="G14" s="406">
        <v>5420</v>
      </c>
      <c r="H14" s="407">
        <f t="shared" si="3"/>
        <v>1492</v>
      </c>
      <c r="I14" s="406">
        <v>754</v>
      </c>
      <c r="J14" s="406">
        <v>738</v>
      </c>
      <c r="K14" s="407">
        <f t="shared" si="4"/>
        <v>124</v>
      </c>
      <c r="L14" s="406">
        <v>71</v>
      </c>
      <c r="M14" s="406">
        <v>53</v>
      </c>
      <c r="N14" s="407">
        <f t="shared" si="5"/>
        <v>129</v>
      </c>
      <c r="O14" s="406">
        <v>78</v>
      </c>
      <c r="P14" s="406">
        <v>51</v>
      </c>
      <c r="Q14" s="407">
        <f t="shared" si="6"/>
        <v>305</v>
      </c>
      <c r="R14" s="406">
        <v>153</v>
      </c>
      <c r="S14" s="406">
        <v>152</v>
      </c>
      <c r="T14" s="353">
        <v>4</v>
      </c>
    </row>
    <row r="15" spans="1:20" s="95" customFormat="1" ht="33" customHeight="1">
      <c r="A15" s="353">
        <v>5</v>
      </c>
      <c r="B15" s="406">
        <f t="shared" si="1"/>
        <v>15652</v>
      </c>
      <c r="C15" s="406">
        <f t="shared" si="1"/>
        <v>8109</v>
      </c>
      <c r="D15" s="406">
        <f t="shared" si="1"/>
        <v>7543</v>
      </c>
      <c r="E15" s="407">
        <f t="shared" si="2"/>
        <v>12033</v>
      </c>
      <c r="F15" s="406">
        <v>6173</v>
      </c>
      <c r="G15" s="406">
        <v>5860</v>
      </c>
      <c r="H15" s="407">
        <f t="shared" si="3"/>
        <v>1424</v>
      </c>
      <c r="I15" s="406">
        <v>727</v>
      </c>
      <c r="J15" s="406">
        <v>697</v>
      </c>
      <c r="K15" s="407">
        <f t="shared" si="4"/>
        <v>134</v>
      </c>
      <c r="L15" s="406">
        <v>72</v>
      </c>
      <c r="M15" s="406">
        <v>62</v>
      </c>
      <c r="N15" s="407">
        <f t="shared" si="5"/>
        <v>114</v>
      </c>
      <c r="O15" s="406">
        <v>77</v>
      </c>
      <c r="P15" s="406">
        <v>37</v>
      </c>
      <c r="Q15" s="407">
        <f t="shared" si="6"/>
        <v>306</v>
      </c>
      <c r="R15" s="406">
        <v>183</v>
      </c>
      <c r="S15" s="406">
        <v>123</v>
      </c>
      <c r="T15" s="353">
        <v>5</v>
      </c>
    </row>
    <row r="16" spans="1:20" s="95" customFormat="1" ht="33" customHeight="1">
      <c r="A16" s="353">
        <v>6</v>
      </c>
      <c r="B16" s="406">
        <f t="shared" si="1"/>
        <v>14310</v>
      </c>
      <c r="C16" s="406">
        <f t="shared" si="1"/>
        <v>7386</v>
      </c>
      <c r="D16" s="406">
        <f t="shared" si="1"/>
        <v>6924</v>
      </c>
      <c r="E16" s="407">
        <f t="shared" si="2"/>
        <v>10905</v>
      </c>
      <c r="F16" s="406">
        <v>5556</v>
      </c>
      <c r="G16" s="406">
        <v>5349</v>
      </c>
      <c r="H16" s="407">
        <f t="shared" si="3"/>
        <v>1469</v>
      </c>
      <c r="I16" s="406">
        <v>763</v>
      </c>
      <c r="J16" s="406">
        <v>706</v>
      </c>
      <c r="K16" s="407">
        <f t="shared" si="4"/>
        <v>138</v>
      </c>
      <c r="L16" s="406">
        <v>67</v>
      </c>
      <c r="M16" s="406">
        <v>71</v>
      </c>
      <c r="N16" s="407">
        <f t="shared" si="5"/>
        <v>129</v>
      </c>
      <c r="O16" s="406">
        <v>78</v>
      </c>
      <c r="P16" s="406">
        <v>51</v>
      </c>
      <c r="Q16" s="407">
        <f t="shared" si="6"/>
        <v>251</v>
      </c>
      <c r="R16" s="406">
        <v>149</v>
      </c>
      <c r="S16" s="406">
        <v>102</v>
      </c>
      <c r="T16" s="353">
        <v>6</v>
      </c>
    </row>
    <row r="17" spans="1:20" s="95" customFormat="1" ht="33" customHeight="1">
      <c r="A17" s="353">
        <v>7</v>
      </c>
      <c r="B17" s="406">
        <f t="shared" si="1"/>
        <v>15149</v>
      </c>
      <c r="C17" s="406">
        <f t="shared" si="1"/>
        <v>7849</v>
      </c>
      <c r="D17" s="406">
        <f t="shared" si="1"/>
        <v>7300</v>
      </c>
      <c r="E17" s="407">
        <f t="shared" si="2"/>
        <v>11486</v>
      </c>
      <c r="F17" s="406">
        <v>5861</v>
      </c>
      <c r="G17" s="406">
        <v>5625</v>
      </c>
      <c r="H17" s="407">
        <f t="shared" si="3"/>
        <v>1490</v>
      </c>
      <c r="I17" s="406">
        <v>763</v>
      </c>
      <c r="J17" s="406">
        <v>727</v>
      </c>
      <c r="K17" s="407">
        <f t="shared" si="4"/>
        <v>151</v>
      </c>
      <c r="L17" s="406">
        <v>91</v>
      </c>
      <c r="M17" s="406">
        <v>60</v>
      </c>
      <c r="N17" s="407">
        <f t="shared" si="5"/>
        <v>123</v>
      </c>
      <c r="O17" s="406">
        <v>70</v>
      </c>
      <c r="P17" s="406">
        <v>53</v>
      </c>
      <c r="Q17" s="407">
        <f t="shared" si="6"/>
        <v>312</v>
      </c>
      <c r="R17" s="406">
        <v>171</v>
      </c>
      <c r="S17" s="406">
        <v>141</v>
      </c>
      <c r="T17" s="353">
        <v>7</v>
      </c>
    </row>
    <row r="18" spans="1:20" s="95" customFormat="1" ht="33" customHeight="1">
      <c r="A18" s="353">
        <v>8</v>
      </c>
      <c r="B18" s="406">
        <f t="shared" si="1"/>
        <v>15265</v>
      </c>
      <c r="C18" s="406">
        <f t="shared" si="1"/>
        <v>7942</v>
      </c>
      <c r="D18" s="406">
        <f t="shared" si="1"/>
        <v>7323</v>
      </c>
      <c r="E18" s="407">
        <f t="shared" si="2"/>
        <v>11294</v>
      </c>
      <c r="F18" s="406">
        <v>5787</v>
      </c>
      <c r="G18" s="406">
        <v>5507</v>
      </c>
      <c r="H18" s="407">
        <f t="shared" si="3"/>
        <v>1546</v>
      </c>
      <c r="I18" s="406">
        <v>806</v>
      </c>
      <c r="J18" s="406">
        <v>740</v>
      </c>
      <c r="K18" s="407">
        <f t="shared" si="4"/>
        <v>138</v>
      </c>
      <c r="L18" s="406">
        <v>88</v>
      </c>
      <c r="M18" s="406">
        <v>50</v>
      </c>
      <c r="N18" s="407">
        <f t="shared" si="5"/>
        <v>124</v>
      </c>
      <c r="O18" s="406">
        <v>75</v>
      </c>
      <c r="P18" s="406">
        <v>49</v>
      </c>
      <c r="Q18" s="407">
        <f t="shared" si="6"/>
        <v>342</v>
      </c>
      <c r="R18" s="406">
        <v>185</v>
      </c>
      <c r="S18" s="406">
        <v>157</v>
      </c>
      <c r="T18" s="353">
        <v>8</v>
      </c>
    </row>
    <row r="19" spans="1:20" s="95" customFormat="1" ht="33" customHeight="1">
      <c r="A19" s="353">
        <v>9</v>
      </c>
      <c r="B19" s="406">
        <f t="shared" si="1"/>
        <v>12244</v>
      </c>
      <c r="C19" s="406">
        <f t="shared" si="1"/>
        <v>6475</v>
      </c>
      <c r="D19" s="406">
        <f t="shared" si="1"/>
        <v>5769</v>
      </c>
      <c r="E19" s="407">
        <f t="shared" si="2"/>
        <v>9011</v>
      </c>
      <c r="F19" s="406">
        <v>4647</v>
      </c>
      <c r="G19" s="406">
        <v>4364</v>
      </c>
      <c r="H19" s="407">
        <f t="shared" si="3"/>
        <v>1327</v>
      </c>
      <c r="I19" s="406">
        <v>734</v>
      </c>
      <c r="J19" s="406">
        <v>593</v>
      </c>
      <c r="K19" s="407">
        <f t="shared" si="4"/>
        <v>116</v>
      </c>
      <c r="L19" s="406">
        <v>70</v>
      </c>
      <c r="M19" s="406">
        <v>46</v>
      </c>
      <c r="N19" s="407">
        <f t="shared" si="5"/>
        <v>101</v>
      </c>
      <c r="O19" s="406">
        <v>65</v>
      </c>
      <c r="P19" s="406">
        <v>36</v>
      </c>
      <c r="Q19" s="407">
        <f t="shared" si="6"/>
        <v>257</v>
      </c>
      <c r="R19" s="406">
        <v>132</v>
      </c>
      <c r="S19" s="406">
        <v>125</v>
      </c>
      <c r="T19" s="353">
        <v>9</v>
      </c>
    </row>
    <row r="20" spans="1:20" s="95" customFormat="1" ht="33" customHeight="1">
      <c r="A20" s="353">
        <v>10</v>
      </c>
      <c r="B20" s="406">
        <f t="shared" si="1"/>
        <v>16078</v>
      </c>
      <c r="C20" s="406">
        <f t="shared" si="1"/>
        <v>8267</v>
      </c>
      <c r="D20" s="406">
        <f t="shared" si="1"/>
        <v>7811</v>
      </c>
      <c r="E20" s="407">
        <f t="shared" si="2"/>
        <v>12465</v>
      </c>
      <c r="F20" s="406">
        <v>6400</v>
      </c>
      <c r="G20" s="406">
        <v>6065</v>
      </c>
      <c r="H20" s="407">
        <f t="shared" si="3"/>
        <v>1441</v>
      </c>
      <c r="I20" s="406">
        <v>719</v>
      </c>
      <c r="J20" s="406">
        <v>722</v>
      </c>
      <c r="K20" s="407">
        <f t="shared" si="4"/>
        <v>130</v>
      </c>
      <c r="L20" s="406">
        <v>79</v>
      </c>
      <c r="M20" s="406">
        <v>51</v>
      </c>
      <c r="N20" s="407">
        <f t="shared" si="5"/>
        <v>104</v>
      </c>
      <c r="O20" s="406">
        <v>58</v>
      </c>
      <c r="P20" s="406">
        <v>46</v>
      </c>
      <c r="Q20" s="407">
        <f t="shared" si="6"/>
        <v>339</v>
      </c>
      <c r="R20" s="406">
        <v>177</v>
      </c>
      <c r="S20" s="406">
        <v>162</v>
      </c>
      <c r="T20" s="353">
        <v>10</v>
      </c>
    </row>
    <row r="21" spans="1:20" ht="33" customHeight="1">
      <c r="A21" s="353">
        <v>11</v>
      </c>
      <c r="B21" s="406">
        <f t="shared" si="1"/>
        <v>14892</v>
      </c>
      <c r="C21" s="406">
        <f t="shared" si="1"/>
        <v>7557</v>
      </c>
      <c r="D21" s="406">
        <f t="shared" si="1"/>
        <v>7335</v>
      </c>
      <c r="E21" s="407">
        <f t="shared" si="2"/>
        <v>11559</v>
      </c>
      <c r="F21" s="406">
        <v>5820</v>
      </c>
      <c r="G21" s="406">
        <v>5739</v>
      </c>
      <c r="H21" s="407">
        <f t="shared" si="3"/>
        <v>1440</v>
      </c>
      <c r="I21" s="406">
        <v>731</v>
      </c>
      <c r="J21" s="406">
        <v>709</v>
      </c>
      <c r="K21" s="407">
        <f t="shared" si="4"/>
        <v>104</v>
      </c>
      <c r="L21" s="406">
        <v>67</v>
      </c>
      <c r="M21" s="406">
        <v>37</v>
      </c>
      <c r="N21" s="407">
        <f t="shared" si="5"/>
        <v>110</v>
      </c>
      <c r="O21" s="406">
        <v>60</v>
      </c>
      <c r="P21" s="406">
        <v>50</v>
      </c>
      <c r="Q21" s="407">
        <f t="shared" si="6"/>
        <v>285</v>
      </c>
      <c r="R21" s="406">
        <v>149</v>
      </c>
      <c r="S21" s="406">
        <v>136</v>
      </c>
      <c r="T21" s="353">
        <v>11</v>
      </c>
    </row>
    <row r="22" spans="1:20" ht="33" customHeight="1" thickBot="1">
      <c r="A22" s="358">
        <v>12</v>
      </c>
      <c r="B22" s="410">
        <f t="shared" si="1"/>
        <v>14421</v>
      </c>
      <c r="C22" s="410">
        <f t="shared" si="1"/>
        <v>7421</v>
      </c>
      <c r="D22" s="410">
        <f t="shared" si="1"/>
        <v>7000</v>
      </c>
      <c r="E22" s="411">
        <f t="shared" si="2"/>
        <v>10760</v>
      </c>
      <c r="F22" s="410">
        <v>5499</v>
      </c>
      <c r="G22" s="410">
        <v>5261</v>
      </c>
      <c r="H22" s="411">
        <f t="shared" si="3"/>
        <v>1452</v>
      </c>
      <c r="I22" s="410">
        <v>749</v>
      </c>
      <c r="J22" s="410">
        <v>703</v>
      </c>
      <c r="K22" s="411">
        <f t="shared" si="4"/>
        <v>151</v>
      </c>
      <c r="L22" s="410">
        <v>77</v>
      </c>
      <c r="M22" s="410">
        <v>74</v>
      </c>
      <c r="N22" s="411">
        <f t="shared" si="5"/>
        <v>130</v>
      </c>
      <c r="O22" s="410">
        <v>73</v>
      </c>
      <c r="P22" s="410">
        <v>57</v>
      </c>
      <c r="Q22" s="411">
        <f t="shared" si="6"/>
        <v>297</v>
      </c>
      <c r="R22" s="410">
        <v>161</v>
      </c>
      <c r="S22" s="410">
        <v>136</v>
      </c>
      <c r="T22" s="358">
        <v>12</v>
      </c>
    </row>
    <row r="23" spans="1:20" ht="15" customHeight="1">
      <c r="A23" s="513" t="s">
        <v>515</v>
      </c>
      <c r="B23" s="513"/>
      <c r="C23" s="514"/>
      <c r="D23" s="514"/>
      <c r="E23" s="513"/>
      <c r="F23" s="514"/>
      <c r="G23" s="514"/>
      <c r="H23" s="513"/>
      <c r="I23" s="514"/>
      <c r="J23" s="514"/>
      <c r="K23" s="513"/>
      <c r="L23" s="514"/>
      <c r="M23" s="514"/>
      <c r="N23" s="699" t="s">
        <v>516</v>
      </c>
      <c r="O23" s="699"/>
      <c r="P23" s="699"/>
      <c r="Q23" s="699"/>
      <c r="R23" s="699"/>
      <c r="S23" s="699"/>
      <c r="T23" s="699"/>
    </row>
    <row r="24" spans="1:20" ht="25.5" customHeight="1">
      <c r="A24" s="658" t="s">
        <v>436</v>
      </c>
      <c r="B24" s="658"/>
      <c r="C24" s="658"/>
      <c r="D24" s="658"/>
      <c r="E24" s="658"/>
      <c r="F24" s="658"/>
      <c r="G24" s="658"/>
      <c r="H24" s="658"/>
      <c r="I24" s="658"/>
      <c r="J24" s="658"/>
      <c r="K24" s="700" t="s">
        <v>442</v>
      </c>
      <c r="L24" s="700"/>
      <c r="M24" s="700"/>
      <c r="N24" s="700"/>
      <c r="O24" s="700"/>
      <c r="P24" s="700"/>
      <c r="Q24" s="700"/>
      <c r="R24" s="700"/>
      <c r="S24" s="700"/>
    </row>
    <row r="25" spans="1:20" ht="18" thickBot="1">
      <c r="A25" s="187" t="s">
        <v>199</v>
      </c>
      <c r="B25" s="187"/>
      <c r="C25" s="502"/>
      <c r="D25" s="503"/>
      <c r="E25" s="187"/>
      <c r="F25" s="502"/>
      <c r="G25" s="503"/>
      <c r="H25" s="187"/>
      <c r="I25" s="502"/>
      <c r="J25" s="503"/>
      <c r="K25" s="187"/>
      <c r="L25" s="502"/>
      <c r="M25" s="503"/>
      <c r="N25" s="187"/>
      <c r="O25" s="502"/>
      <c r="P25" s="503"/>
      <c r="Q25" s="670"/>
      <c r="R25" s="670"/>
      <c r="S25" s="670"/>
      <c r="T25" s="187" t="s">
        <v>200</v>
      </c>
    </row>
    <row r="26" spans="1:20" ht="32.25" customHeight="1">
      <c r="A26" s="504" t="s">
        <v>207</v>
      </c>
      <c r="B26" s="702" t="s">
        <v>437</v>
      </c>
      <c r="C26" s="703"/>
      <c r="D26" s="704"/>
      <c r="E26" s="702" t="s">
        <v>383</v>
      </c>
      <c r="F26" s="703"/>
      <c r="G26" s="704"/>
      <c r="H26" s="702" t="s">
        <v>384</v>
      </c>
      <c r="I26" s="703"/>
      <c r="J26" s="704"/>
      <c r="K26" s="702" t="s">
        <v>385</v>
      </c>
      <c r="L26" s="703"/>
      <c r="M26" s="704"/>
      <c r="N26" s="702" t="s">
        <v>386</v>
      </c>
      <c r="O26" s="703"/>
      <c r="P26" s="704"/>
      <c r="Q26" s="702" t="s">
        <v>399</v>
      </c>
      <c r="R26" s="703"/>
      <c r="S26" s="703"/>
      <c r="T26" s="515" t="s">
        <v>488</v>
      </c>
    </row>
    <row r="27" spans="1:20" ht="32.25" customHeight="1">
      <c r="A27" s="505" t="s">
        <v>438</v>
      </c>
      <c r="B27" s="506"/>
      <c r="C27" s="507" t="s">
        <v>406</v>
      </c>
      <c r="D27" s="507" t="s">
        <v>439</v>
      </c>
      <c r="E27" s="506"/>
      <c r="F27" s="507" t="s">
        <v>440</v>
      </c>
      <c r="G27" s="507" t="s">
        <v>408</v>
      </c>
      <c r="H27" s="506"/>
      <c r="I27" s="507" t="s">
        <v>440</v>
      </c>
      <c r="J27" s="507" t="s">
        <v>408</v>
      </c>
      <c r="K27" s="506"/>
      <c r="L27" s="507" t="s">
        <v>406</v>
      </c>
      <c r="M27" s="507" t="s">
        <v>408</v>
      </c>
      <c r="N27" s="506"/>
      <c r="O27" s="507" t="s">
        <v>406</v>
      </c>
      <c r="P27" s="507" t="s">
        <v>408</v>
      </c>
      <c r="Q27" s="506"/>
      <c r="R27" s="507" t="s">
        <v>406</v>
      </c>
      <c r="S27" s="516" t="s">
        <v>408</v>
      </c>
      <c r="T27" s="517" t="s">
        <v>489</v>
      </c>
    </row>
    <row r="28" spans="1:20" ht="33" customHeight="1">
      <c r="A28" s="314">
        <v>2013</v>
      </c>
      <c r="B28" s="518">
        <v>1456</v>
      </c>
      <c r="C28" s="347">
        <v>776</v>
      </c>
      <c r="D28" s="347">
        <v>680</v>
      </c>
      <c r="E28" s="511">
        <v>1940</v>
      </c>
      <c r="F28" s="347">
        <v>1013</v>
      </c>
      <c r="G28" s="347">
        <v>927</v>
      </c>
      <c r="H28" s="511">
        <v>716</v>
      </c>
      <c r="I28" s="347">
        <v>408</v>
      </c>
      <c r="J28" s="347">
        <v>308</v>
      </c>
      <c r="K28" s="511">
        <v>2384</v>
      </c>
      <c r="L28" s="347">
        <v>1270</v>
      </c>
      <c r="M28" s="347">
        <v>1114</v>
      </c>
      <c r="N28" s="511">
        <v>2261</v>
      </c>
      <c r="O28" s="347">
        <v>1196</v>
      </c>
      <c r="P28" s="347">
        <v>1065</v>
      </c>
      <c r="Q28" s="511">
        <v>3709</v>
      </c>
      <c r="R28" s="347">
        <v>1923</v>
      </c>
      <c r="S28" s="347">
        <v>1786</v>
      </c>
      <c r="T28" s="519">
        <v>2013</v>
      </c>
    </row>
    <row r="29" spans="1:20" ht="33" customHeight="1">
      <c r="A29" s="314">
        <v>2014</v>
      </c>
      <c r="B29" s="518">
        <v>1894</v>
      </c>
      <c r="C29" s="511" t="s">
        <v>435</v>
      </c>
      <c r="D29" s="511" t="s">
        <v>435</v>
      </c>
      <c r="E29" s="511">
        <v>1785</v>
      </c>
      <c r="F29" s="511" t="s">
        <v>435</v>
      </c>
      <c r="G29" s="511" t="s">
        <v>435</v>
      </c>
      <c r="H29" s="511">
        <v>706</v>
      </c>
      <c r="I29" s="511" t="s">
        <v>435</v>
      </c>
      <c r="J29" s="511" t="s">
        <v>435</v>
      </c>
      <c r="K29" s="511">
        <v>2492</v>
      </c>
      <c r="L29" s="511" t="s">
        <v>435</v>
      </c>
      <c r="M29" s="511" t="s">
        <v>435</v>
      </c>
      <c r="N29" s="511">
        <v>2225</v>
      </c>
      <c r="O29" s="511" t="s">
        <v>435</v>
      </c>
      <c r="P29" s="511" t="s">
        <v>435</v>
      </c>
      <c r="Q29" s="511">
        <v>3862</v>
      </c>
      <c r="R29" s="511" t="s">
        <v>435</v>
      </c>
      <c r="S29" s="511" t="s">
        <v>435</v>
      </c>
      <c r="T29" s="519">
        <v>2014</v>
      </c>
    </row>
    <row r="30" spans="1:20" ht="33" customHeight="1">
      <c r="A30" s="314">
        <v>2015</v>
      </c>
      <c r="B30" s="518">
        <v>1385</v>
      </c>
      <c r="C30" s="347">
        <v>742</v>
      </c>
      <c r="D30" s="347">
        <v>643</v>
      </c>
      <c r="E30" s="511">
        <v>1802</v>
      </c>
      <c r="F30" s="347">
        <v>968</v>
      </c>
      <c r="G30" s="347">
        <v>834</v>
      </c>
      <c r="H30" s="511">
        <v>711</v>
      </c>
      <c r="I30" s="347">
        <v>422</v>
      </c>
      <c r="J30" s="347">
        <v>289</v>
      </c>
      <c r="K30" s="511">
        <v>2260</v>
      </c>
      <c r="L30" s="347">
        <v>1251</v>
      </c>
      <c r="M30" s="347">
        <v>1009</v>
      </c>
      <c r="N30" s="511">
        <v>2249</v>
      </c>
      <c r="O30" s="347">
        <v>1237</v>
      </c>
      <c r="P30" s="347">
        <v>1012</v>
      </c>
      <c r="Q30" s="511">
        <v>3728</v>
      </c>
      <c r="R30" s="347">
        <v>2019</v>
      </c>
      <c r="S30" s="347">
        <v>1709</v>
      </c>
      <c r="T30" s="519">
        <v>2015</v>
      </c>
    </row>
    <row r="31" spans="1:20" ht="33" customHeight="1">
      <c r="A31" s="314">
        <v>2016</v>
      </c>
      <c r="B31" s="511">
        <v>1256</v>
      </c>
      <c r="C31" s="347">
        <v>676</v>
      </c>
      <c r="D31" s="347">
        <v>580</v>
      </c>
      <c r="E31" s="511">
        <v>1652</v>
      </c>
      <c r="F31" s="347">
        <v>912</v>
      </c>
      <c r="G31" s="347">
        <v>740</v>
      </c>
      <c r="H31" s="511">
        <v>718</v>
      </c>
      <c r="I31" s="347">
        <v>414</v>
      </c>
      <c r="J31" s="347">
        <v>304</v>
      </c>
      <c r="K31" s="511">
        <v>2364</v>
      </c>
      <c r="L31" s="347">
        <v>1312</v>
      </c>
      <c r="M31" s="347">
        <v>1052</v>
      </c>
      <c r="N31" s="511">
        <v>2079</v>
      </c>
      <c r="O31" s="347">
        <v>1127</v>
      </c>
      <c r="P31" s="347">
        <v>952</v>
      </c>
      <c r="Q31" s="511">
        <v>3527</v>
      </c>
      <c r="R31" s="347">
        <v>1876</v>
      </c>
      <c r="S31" s="347">
        <v>1651</v>
      </c>
      <c r="T31" s="519">
        <v>2016</v>
      </c>
    </row>
    <row r="32" spans="1:20" ht="33" customHeight="1">
      <c r="A32" s="314">
        <v>2017</v>
      </c>
      <c r="B32" s="511">
        <v>1229</v>
      </c>
      <c r="C32" s="347">
        <v>664</v>
      </c>
      <c r="D32" s="347">
        <v>565</v>
      </c>
      <c r="E32" s="511">
        <v>1740</v>
      </c>
      <c r="F32" s="347">
        <v>992</v>
      </c>
      <c r="G32" s="347">
        <v>748</v>
      </c>
      <c r="H32" s="511">
        <v>755</v>
      </c>
      <c r="I32" s="347">
        <v>430</v>
      </c>
      <c r="J32" s="347">
        <v>325</v>
      </c>
      <c r="K32" s="511">
        <v>2299</v>
      </c>
      <c r="L32" s="347">
        <v>1257</v>
      </c>
      <c r="M32" s="347">
        <v>1042</v>
      </c>
      <c r="N32" s="511">
        <v>2283</v>
      </c>
      <c r="O32" s="347">
        <v>1288</v>
      </c>
      <c r="P32" s="347">
        <v>995</v>
      </c>
      <c r="Q32" s="511">
        <v>3463</v>
      </c>
      <c r="R32" s="347">
        <v>1861</v>
      </c>
      <c r="S32" s="347">
        <v>1602</v>
      </c>
      <c r="T32" s="519">
        <v>2017</v>
      </c>
    </row>
    <row r="33" spans="1:20" s="521" customFormat="1" ht="33" customHeight="1">
      <c r="A33" s="349">
        <v>2018</v>
      </c>
      <c r="B33" s="403">
        <f t="shared" ref="B33:S33" si="7">SUM(B34:B45)</f>
        <v>1396</v>
      </c>
      <c r="C33" s="403">
        <f t="shared" si="7"/>
        <v>766</v>
      </c>
      <c r="D33" s="403">
        <f t="shared" si="7"/>
        <v>630</v>
      </c>
      <c r="E33" s="403">
        <f t="shared" si="7"/>
        <v>1703</v>
      </c>
      <c r="F33" s="403">
        <f t="shared" si="7"/>
        <v>951</v>
      </c>
      <c r="G33" s="403">
        <f t="shared" si="7"/>
        <v>752</v>
      </c>
      <c r="H33" s="403">
        <f t="shared" si="7"/>
        <v>762</v>
      </c>
      <c r="I33" s="403">
        <f t="shared" si="7"/>
        <v>444</v>
      </c>
      <c r="J33" s="403">
        <f t="shared" si="7"/>
        <v>318</v>
      </c>
      <c r="K33" s="403">
        <f t="shared" si="7"/>
        <v>2323</v>
      </c>
      <c r="L33" s="403">
        <f t="shared" si="7"/>
        <v>1236</v>
      </c>
      <c r="M33" s="403">
        <f t="shared" si="7"/>
        <v>1087</v>
      </c>
      <c r="N33" s="403">
        <f t="shared" si="7"/>
        <v>2153</v>
      </c>
      <c r="O33" s="403">
        <f t="shared" si="7"/>
        <v>1172</v>
      </c>
      <c r="P33" s="403">
        <f t="shared" si="7"/>
        <v>981</v>
      </c>
      <c r="Q33" s="403">
        <f t="shared" si="7"/>
        <v>3543</v>
      </c>
      <c r="R33" s="403">
        <f t="shared" si="7"/>
        <v>1898</v>
      </c>
      <c r="S33" s="403">
        <f t="shared" si="7"/>
        <v>1645</v>
      </c>
      <c r="T33" s="520">
        <v>2018</v>
      </c>
    </row>
    <row r="34" spans="1:20" ht="33" customHeight="1">
      <c r="A34" s="353">
        <v>1</v>
      </c>
      <c r="B34" s="407">
        <f t="shared" ref="B34:B45" si="8">SUM(C34:D34)</f>
        <v>142</v>
      </c>
      <c r="C34" s="406">
        <v>75</v>
      </c>
      <c r="D34" s="406">
        <v>67</v>
      </c>
      <c r="E34" s="407">
        <f t="shared" ref="E34:E45" si="9">SUM(F34:G34)</f>
        <v>172</v>
      </c>
      <c r="F34" s="406">
        <v>99</v>
      </c>
      <c r="G34" s="406">
        <v>73</v>
      </c>
      <c r="H34" s="407">
        <f t="shared" ref="H34:H45" si="10">SUM(I34:J34)</f>
        <v>63</v>
      </c>
      <c r="I34" s="406">
        <v>32</v>
      </c>
      <c r="J34" s="406">
        <v>31</v>
      </c>
      <c r="K34" s="407">
        <f t="shared" ref="K34:K45" si="11">SUM(L34:M34)</f>
        <v>238</v>
      </c>
      <c r="L34" s="406">
        <v>128</v>
      </c>
      <c r="M34" s="406">
        <v>110</v>
      </c>
      <c r="N34" s="407">
        <f t="shared" ref="N34:N45" si="12">SUM(O34:P34)</f>
        <v>240</v>
      </c>
      <c r="O34" s="406">
        <v>129</v>
      </c>
      <c r="P34" s="406">
        <v>111</v>
      </c>
      <c r="Q34" s="407">
        <f t="shared" ref="Q34:Q45" si="13">SUM(R34:S34)</f>
        <v>344</v>
      </c>
      <c r="R34" s="406">
        <v>189</v>
      </c>
      <c r="S34" s="406">
        <v>155</v>
      </c>
      <c r="T34" s="522">
        <v>1</v>
      </c>
    </row>
    <row r="35" spans="1:20" ht="33" customHeight="1">
      <c r="A35" s="353">
        <v>2</v>
      </c>
      <c r="B35" s="407">
        <f t="shared" si="8"/>
        <v>124</v>
      </c>
      <c r="C35" s="406">
        <v>70</v>
      </c>
      <c r="D35" s="406">
        <v>54</v>
      </c>
      <c r="E35" s="407">
        <f t="shared" si="9"/>
        <v>193</v>
      </c>
      <c r="F35" s="406">
        <v>105</v>
      </c>
      <c r="G35" s="406">
        <v>88</v>
      </c>
      <c r="H35" s="407">
        <f t="shared" si="10"/>
        <v>95</v>
      </c>
      <c r="I35" s="406">
        <v>51</v>
      </c>
      <c r="J35" s="406">
        <v>44</v>
      </c>
      <c r="K35" s="407">
        <f t="shared" si="11"/>
        <v>228</v>
      </c>
      <c r="L35" s="406">
        <v>118</v>
      </c>
      <c r="M35" s="406">
        <v>110</v>
      </c>
      <c r="N35" s="407">
        <f t="shared" si="12"/>
        <v>228</v>
      </c>
      <c r="O35" s="406">
        <v>122</v>
      </c>
      <c r="P35" s="406">
        <v>106</v>
      </c>
      <c r="Q35" s="407">
        <f t="shared" si="13"/>
        <v>368</v>
      </c>
      <c r="R35" s="406">
        <v>169</v>
      </c>
      <c r="S35" s="406">
        <v>199</v>
      </c>
      <c r="T35" s="522">
        <v>2</v>
      </c>
    </row>
    <row r="36" spans="1:20" ht="33" customHeight="1">
      <c r="A36" s="353">
        <v>3</v>
      </c>
      <c r="B36" s="407">
        <f t="shared" si="8"/>
        <v>163</v>
      </c>
      <c r="C36" s="406">
        <v>93</v>
      </c>
      <c r="D36" s="406">
        <v>70</v>
      </c>
      <c r="E36" s="407">
        <f t="shared" si="9"/>
        <v>225</v>
      </c>
      <c r="F36" s="406">
        <v>132</v>
      </c>
      <c r="G36" s="406">
        <v>93</v>
      </c>
      <c r="H36" s="407">
        <f t="shared" si="10"/>
        <v>92</v>
      </c>
      <c r="I36" s="406">
        <v>59</v>
      </c>
      <c r="J36" s="406">
        <v>33</v>
      </c>
      <c r="K36" s="407">
        <f t="shared" si="11"/>
        <v>252</v>
      </c>
      <c r="L36" s="406">
        <v>132</v>
      </c>
      <c r="M36" s="406">
        <v>120</v>
      </c>
      <c r="N36" s="407">
        <f t="shared" si="12"/>
        <v>227</v>
      </c>
      <c r="O36" s="406">
        <v>122</v>
      </c>
      <c r="P36" s="406">
        <v>105</v>
      </c>
      <c r="Q36" s="407">
        <f t="shared" si="13"/>
        <v>377</v>
      </c>
      <c r="R36" s="406">
        <v>210</v>
      </c>
      <c r="S36" s="406">
        <v>167</v>
      </c>
      <c r="T36" s="522">
        <v>3</v>
      </c>
    </row>
    <row r="37" spans="1:20" ht="33" customHeight="1">
      <c r="A37" s="353">
        <v>4</v>
      </c>
      <c r="B37" s="407">
        <f t="shared" si="8"/>
        <v>93</v>
      </c>
      <c r="C37" s="406">
        <v>50</v>
      </c>
      <c r="D37" s="406">
        <v>43</v>
      </c>
      <c r="E37" s="407">
        <f t="shared" si="9"/>
        <v>123</v>
      </c>
      <c r="F37" s="406">
        <v>65</v>
      </c>
      <c r="G37" s="406">
        <v>58</v>
      </c>
      <c r="H37" s="407">
        <f t="shared" si="10"/>
        <v>69</v>
      </c>
      <c r="I37" s="406">
        <v>37</v>
      </c>
      <c r="J37" s="406">
        <v>32</v>
      </c>
      <c r="K37" s="407">
        <f t="shared" si="11"/>
        <v>219</v>
      </c>
      <c r="L37" s="406">
        <v>115</v>
      </c>
      <c r="M37" s="406">
        <v>104</v>
      </c>
      <c r="N37" s="407">
        <f t="shared" si="12"/>
        <v>152</v>
      </c>
      <c r="O37" s="406">
        <v>78</v>
      </c>
      <c r="P37" s="406">
        <v>74</v>
      </c>
      <c r="Q37" s="407">
        <f t="shared" si="13"/>
        <v>280</v>
      </c>
      <c r="R37" s="406">
        <v>158</v>
      </c>
      <c r="S37" s="406">
        <v>122</v>
      </c>
      <c r="T37" s="522">
        <v>4</v>
      </c>
    </row>
    <row r="38" spans="1:20" ht="33" customHeight="1">
      <c r="A38" s="353">
        <v>5</v>
      </c>
      <c r="B38" s="407">
        <f t="shared" si="8"/>
        <v>98</v>
      </c>
      <c r="C38" s="406">
        <v>49</v>
      </c>
      <c r="D38" s="406">
        <v>49</v>
      </c>
      <c r="E38" s="407">
        <f t="shared" si="9"/>
        <v>147</v>
      </c>
      <c r="F38" s="406">
        <v>85</v>
      </c>
      <c r="G38" s="406">
        <v>62</v>
      </c>
      <c r="H38" s="407">
        <f t="shared" si="10"/>
        <v>61</v>
      </c>
      <c r="I38" s="406">
        <v>35</v>
      </c>
      <c r="J38" s="406">
        <v>26</v>
      </c>
      <c r="K38" s="407">
        <f t="shared" si="11"/>
        <v>190</v>
      </c>
      <c r="L38" s="406">
        <v>93</v>
      </c>
      <c r="M38" s="406">
        <v>97</v>
      </c>
      <c r="N38" s="407">
        <f t="shared" si="12"/>
        <v>178</v>
      </c>
      <c r="O38" s="406">
        <v>97</v>
      </c>
      <c r="P38" s="406">
        <v>81</v>
      </c>
      <c r="Q38" s="407">
        <f t="shared" si="13"/>
        <v>285</v>
      </c>
      <c r="R38" s="406">
        <v>150</v>
      </c>
      <c r="S38" s="406">
        <v>135</v>
      </c>
      <c r="T38" s="522">
        <v>5</v>
      </c>
    </row>
    <row r="39" spans="1:20" ht="33" customHeight="1">
      <c r="A39" s="353">
        <v>6</v>
      </c>
      <c r="B39" s="407">
        <f t="shared" si="8"/>
        <v>87</v>
      </c>
      <c r="C39" s="406">
        <v>50</v>
      </c>
      <c r="D39" s="406">
        <v>37</v>
      </c>
      <c r="E39" s="407">
        <f t="shared" si="9"/>
        <v>117</v>
      </c>
      <c r="F39" s="406">
        <v>67</v>
      </c>
      <c r="G39" s="406">
        <v>50</v>
      </c>
      <c r="H39" s="407">
        <f t="shared" si="10"/>
        <v>62</v>
      </c>
      <c r="I39" s="406">
        <v>43</v>
      </c>
      <c r="J39" s="406">
        <v>19</v>
      </c>
      <c r="K39" s="407">
        <f t="shared" si="11"/>
        <v>163</v>
      </c>
      <c r="L39" s="406">
        <v>82</v>
      </c>
      <c r="M39" s="406">
        <v>81</v>
      </c>
      <c r="N39" s="407">
        <f t="shared" si="12"/>
        <v>135</v>
      </c>
      <c r="O39" s="406">
        <v>69</v>
      </c>
      <c r="P39" s="406">
        <v>66</v>
      </c>
      <c r="Q39" s="407">
        <f t="shared" si="13"/>
        <v>246</v>
      </c>
      <c r="R39" s="406">
        <v>133</v>
      </c>
      <c r="S39" s="406">
        <v>113</v>
      </c>
      <c r="T39" s="522">
        <v>6</v>
      </c>
    </row>
    <row r="40" spans="1:20" ht="33" customHeight="1">
      <c r="A40" s="353">
        <v>7</v>
      </c>
      <c r="B40" s="407">
        <f t="shared" si="8"/>
        <v>115</v>
      </c>
      <c r="C40" s="406">
        <v>62</v>
      </c>
      <c r="D40" s="406">
        <v>53</v>
      </c>
      <c r="E40" s="407">
        <f t="shared" si="9"/>
        <v>116</v>
      </c>
      <c r="F40" s="406">
        <v>69</v>
      </c>
      <c r="G40" s="406">
        <v>47</v>
      </c>
      <c r="H40" s="407">
        <f t="shared" si="10"/>
        <v>50</v>
      </c>
      <c r="I40" s="406">
        <v>33</v>
      </c>
      <c r="J40" s="406">
        <v>17</v>
      </c>
      <c r="K40" s="407">
        <f t="shared" si="11"/>
        <v>164</v>
      </c>
      <c r="L40" s="406">
        <v>91</v>
      </c>
      <c r="M40" s="406">
        <v>73</v>
      </c>
      <c r="N40" s="407">
        <f t="shared" si="12"/>
        <v>165</v>
      </c>
      <c r="O40" s="406">
        <v>98</v>
      </c>
      <c r="P40" s="406">
        <v>67</v>
      </c>
      <c r="Q40" s="407">
        <f t="shared" si="13"/>
        <v>285</v>
      </c>
      <c r="R40" s="406">
        <v>163</v>
      </c>
      <c r="S40" s="406">
        <v>122</v>
      </c>
      <c r="T40" s="522">
        <v>7</v>
      </c>
    </row>
    <row r="41" spans="1:20" ht="33" customHeight="1">
      <c r="A41" s="353">
        <v>8</v>
      </c>
      <c r="B41" s="407">
        <f t="shared" si="8"/>
        <v>127</v>
      </c>
      <c r="C41" s="406">
        <v>77</v>
      </c>
      <c r="D41" s="406">
        <v>50</v>
      </c>
      <c r="E41" s="407">
        <f t="shared" si="9"/>
        <v>134</v>
      </c>
      <c r="F41" s="406">
        <v>70</v>
      </c>
      <c r="G41" s="406">
        <v>64</v>
      </c>
      <c r="H41" s="407">
        <f t="shared" si="10"/>
        <v>74</v>
      </c>
      <c r="I41" s="406">
        <v>44</v>
      </c>
      <c r="J41" s="406">
        <v>30</v>
      </c>
      <c r="K41" s="407">
        <f t="shared" si="11"/>
        <v>191</v>
      </c>
      <c r="L41" s="406">
        <v>102</v>
      </c>
      <c r="M41" s="406">
        <v>89</v>
      </c>
      <c r="N41" s="407">
        <f t="shared" si="12"/>
        <v>194</v>
      </c>
      <c r="O41" s="406">
        <v>101</v>
      </c>
      <c r="P41" s="406">
        <v>93</v>
      </c>
      <c r="Q41" s="407">
        <f t="shared" si="13"/>
        <v>298</v>
      </c>
      <c r="R41" s="406">
        <v>174</v>
      </c>
      <c r="S41" s="406">
        <v>124</v>
      </c>
      <c r="T41" s="522">
        <v>8</v>
      </c>
    </row>
    <row r="42" spans="1:20" ht="33" customHeight="1">
      <c r="A42" s="353">
        <v>9</v>
      </c>
      <c r="B42" s="407">
        <f t="shared" si="8"/>
        <v>97</v>
      </c>
      <c r="C42" s="406">
        <v>63</v>
      </c>
      <c r="D42" s="406">
        <v>34</v>
      </c>
      <c r="E42" s="407">
        <f t="shared" si="9"/>
        <v>123</v>
      </c>
      <c r="F42" s="406">
        <v>73</v>
      </c>
      <c r="G42" s="406">
        <v>50</v>
      </c>
      <c r="H42" s="407">
        <f t="shared" si="10"/>
        <v>58</v>
      </c>
      <c r="I42" s="406">
        <v>37</v>
      </c>
      <c r="J42" s="406">
        <v>21</v>
      </c>
      <c r="K42" s="407">
        <f t="shared" si="11"/>
        <v>147</v>
      </c>
      <c r="L42" s="406">
        <v>83</v>
      </c>
      <c r="M42" s="406">
        <v>64</v>
      </c>
      <c r="N42" s="407">
        <f t="shared" si="12"/>
        <v>130</v>
      </c>
      <c r="O42" s="406">
        <v>78</v>
      </c>
      <c r="P42" s="406">
        <v>52</v>
      </c>
      <c r="Q42" s="407">
        <f t="shared" si="13"/>
        <v>232</v>
      </c>
      <c r="R42" s="406">
        <v>129</v>
      </c>
      <c r="S42" s="406">
        <v>103</v>
      </c>
      <c r="T42" s="522">
        <v>9</v>
      </c>
    </row>
    <row r="43" spans="1:20" ht="33" customHeight="1">
      <c r="A43" s="353">
        <v>10</v>
      </c>
      <c r="B43" s="407">
        <f t="shared" si="8"/>
        <v>103</v>
      </c>
      <c r="C43" s="406">
        <v>49</v>
      </c>
      <c r="D43" s="406">
        <v>54</v>
      </c>
      <c r="E43" s="407">
        <f t="shared" si="9"/>
        <v>118</v>
      </c>
      <c r="F43" s="406">
        <v>59</v>
      </c>
      <c r="G43" s="406">
        <v>59</v>
      </c>
      <c r="H43" s="407">
        <f t="shared" si="10"/>
        <v>48</v>
      </c>
      <c r="I43" s="406">
        <v>26</v>
      </c>
      <c r="J43" s="406">
        <v>22</v>
      </c>
      <c r="K43" s="407">
        <f t="shared" si="11"/>
        <v>181</v>
      </c>
      <c r="L43" s="406">
        <v>101</v>
      </c>
      <c r="M43" s="406">
        <v>80</v>
      </c>
      <c r="N43" s="407">
        <f t="shared" si="12"/>
        <v>168</v>
      </c>
      <c r="O43" s="406">
        <v>90</v>
      </c>
      <c r="P43" s="406">
        <v>78</v>
      </c>
      <c r="Q43" s="407">
        <f t="shared" si="13"/>
        <v>303</v>
      </c>
      <c r="R43" s="406">
        <v>160</v>
      </c>
      <c r="S43" s="406">
        <v>143</v>
      </c>
      <c r="T43" s="522">
        <v>10</v>
      </c>
    </row>
    <row r="44" spans="1:20" ht="33" customHeight="1">
      <c r="A44" s="353">
        <v>11</v>
      </c>
      <c r="B44" s="407">
        <f t="shared" si="8"/>
        <v>114</v>
      </c>
      <c r="C44" s="406">
        <v>60</v>
      </c>
      <c r="D44" s="406">
        <v>54</v>
      </c>
      <c r="E44" s="407">
        <f t="shared" si="9"/>
        <v>101</v>
      </c>
      <c r="F44" s="406">
        <v>50</v>
      </c>
      <c r="G44" s="406">
        <v>51</v>
      </c>
      <c r="H44" s="407">
        <f t="shared" si="10"/>
        <v>40</v>
      </c>
      <c r="I44" s="406">
        <v>20</v>
      </c>
      <c r="J44" s="406">
        <v>20</v>
      </c>
      <c r="K44" s="407">
        <f t="shared" si="11"/>
        <v>170</v>
      </c>
      <c r="L44" s="406">
        <v>91</v>
      </c>
      <c r="M44" s="406">
        <v>79</v>
      </c>
      <c r="N44" s="407">
        <f t="shared" si="12"/>
        <v>161</v>
      </c>
      <c r="O44" s="406">
        <v>93</v>
      </c>
      <c r="P44" s="406">
        <v>68</v>
      </c>
      <c r="Q44" s="407">
        <f t="shared" si="13"/>
        <v>273</v>
      </c>
      <c r="R44" s="406">
        <v>134</v>
      </c>
      <c r="S44" s="406">
        <v>139</v>
      </c>
      <c r="T44" s="522">
        <v>11</v>
      </c>
    </row>
    <row r="45" spans="1:20" ht="33" customHeight="1" thickBot="1">
      <c r="A45" s="358">
        <v>12</v>
      </c>
      <c r="B45" s="411">
        <f t="shared" si="8"/>
        <v>133</v>
      </c>
      <c r="C45" s="410">
        <v>68</v>
      </c>
      <c r="D45" s="410">
        <v>65</v>
      </c>
      <c r="E45" s="411">
        <f t="shared" si="9"/>
        <v>134</v>
      </c>
      <c r="F45" s="410">
        <v>77</v>
      </c>
      <c r="G45" s="410">
        <v>57</v>
      </c>
      <c r="H45" s="411">
        <f t="shared" si="10"/>
        <v>50</v>
      </c>
      <c r="I45" s="410">
        <v>27</v>
      </c>
      <c r="J45" s="410">
        <v>23</v>
      </c>
      <c r="K45" s="411">
        <f t="shared" si="11"/>
        <v>180</v>
      </c>
      <c r="L45" s="410">
        <v>100</v>
      </c>
      <c r="M45" s="410">
        <v>80</v>
      </c>
      <c r="N45" s="411">
        <f t="shared" si="12"/>
        <v>175</v>
      </c>
      <c r="O45" s="410">
        <v>95</v>
      </c>
      <c r="P45" s="410">
        <v>80</v>
      </c>
      <c r="Q45" s="411">
        <f t="shared" si="13"/>
        <v>252</v>
      </c>
      <c r="R45" s="410">
        <v>129</v>
      </c>
      <c r="S45" s="523">
        <v>123</v>
      </c>
      <c r="T45" s="524">
        <v>12</v>
      </c>
    </row>
    <row r="46" spans="1:20" ht="18" customHeight="1">
      <c r="A46" s="513" t="s">
        <v>508</v>
      </c>
      <c r="B46" s="513"/>
      <c r="C46" s="514"/>
      <c r="D46" s="514"/>
      <c r="E46" s="513"/>
      <c r="F46" s="514"/>
      <c r="G46" s="514"/>
      <c r="H46" s="513"/>
      <c r="I46" s="514"/>
      <c r="J46" s="514"/>
      <c r="K46" s="513"/>
      <c r="L46" s="514"/>
      <c r="M46" s="514"/>
      <c r="N46" s="513"/>
      <c r="O46" s="514"/>
      <c r="P46" s="697" t="s">
        <v>503</v>
      </c>
      <c r="Q46" s="697"/>
      <c r="R46" s="697"/>
      <c r="S46" s="697"/>
      <c r="T46" s="698"/>
    </row>
    <row r="47" spans="1:20" ht="26.25">
      <c r="A47" s="658" t="s">
        <v>441</v>
      </c>
      <c r="B47" s="658"/>
      <c r="C47" s="658"/>
      <c r="D47" s="658"/>
      <c r="E47" s="658"/>
      <c r="F47" s="658"/>
      <c r="G47" s="658"/>
      <c r="H47" s="658"/>
      <c r="I47" s="658"/>
      <c r="J47" s="658"/>
      <c r="K47" s="658" t="s">
        <v>442</v>
      </c>
      <c r="L47" s="658"/>
      <c r="M47" s="658"/>
      <c r="N47" s="658"/>
      <c r="O47" s="658"/>
      <c r="P47" s="658"/>
      <c r="Q47" s="658"/>
      <c r="R47" s="658"/>
      <c r="S47" s="658"/>
    </row>
    <row r="48" spans="1:20" ht="18" thickBot="1">
      <c r="A48" s="187" t="s">
        <v>415</v>
      </c>
      <c r="B48" s="187"/>
      <c r="C48" s="502"/>
      <c r="D48" s="503"/>
      <c r="E48" s="187"/>
      <c r="F48" s="502"/>
      <c r="G48" s="503"/>
      <c r="H48" s="187"/>
      <c r="I48" s="502"/>
      <c r="J48" s="503"/>
      <c r="K48" s="187"/>
      <c r="L48" s="502"/>
      <c r="M48" s="503"/>
      <c r="N48" s="187"/>
      <c r="O48" s="502"/>
      <c r="P48" s="503"/>
      <c r="Q48" s="701"/>
      <c r="R48" s="701"/>
      <c r="S48" s="701"/>
      <c r="T48" s="187" t="s">
        <v>200</v>
      </c>
    </row>
    <row r="49" spans="1:20" ht="32.25" customHeight="1">
      <c r="A49" s="525" t="s">
        <v>416</v>
      </c>
      <c r="B49" s="703" t="s">
        <v>417</v>
      </c>
      <c r="C49" s="703"/>
      <c r="D49" s="704"/>
      <c r="E49" s="702" t="s">
        <v>418</v>
      </c>
      <c r="F49" s="703"/>
      <c r="G49" s="704"/>
      <c r="H49" s="702" t="s">
        <v>419</v>
      </c>
      <c r="I49" s="703"/>
      <c r="J49" s="704"/>
      <c r="K49" s="702" t="s">
        <v>420</v>
      </c>
      <c r="L49" s="703"/>
      <c r="M49" s="704"/>
      <c r="N49" s="702" t="s">
        <v>421</v>
      </c>
      <c r="O49" s="703"/>
      <c r="P49" s="704"/>
      <c r="Q49" s="702" t="s">
        <v>422</v>
      </c>
      <c r="R49" s="703"/>
      <c r="S49" s="703"/>
      <c r="T49" s="515" t="s">
        <v>488</v>
      </c>
    </row>
    <row r="50" spans="1:20" ht="32.25" customHeight="1">
      <c r="A50" s="505" t="s">
        <v>423</v>
      </c>
      <c r="B50" s="526"/>
      <c r="C50" s="507" t="s">
        <v>424</v>
      </c>
      <c r="D50" s="507" t="s">
        <v>439</v>
      </c>
      <c r="E50" s="506"/>
      <c r="F50" s="507" t="s">
        <v>424</v>
      </c>
      <c r="G50" s="507" t="s">
        <v>439</v>
      </c>
      <c r="H50" s="527"/>
      <c r="I50" s="507" t="s">
        <v>443</v>
      </c>
      <c r="J50" s="507" t="s">
        <v>408</v>
      </c>
      <c r="K50" s="506"/>
      <c r="L50" s="507" t="s">
        <v>424</v>
      </c>
      <c r="M50" s="507" t="s">
        <v>408</v>
      </c>
      <c r="N50" s="506"/>
      <c r="O50" s="507" t="s">
        <v>424</v>
      </c>
      <c r="P50" s="507" t="s">
        <v>408</v>
      </c>
      <c r="Q50" s="506"/>
      <c r="R50" s="507" t="s">
        <v>424</v>
      </c>
      <c r="S50" s="516" t="s">
        <v>408</v>
      </c>
      <c r="T50" s="517" t="s">
        <v>489</v>
      </c>
    </row>
    <row r="51" spans="1:20" ht="33.75" customHeight="1">
      <c r="A51" s="314">
        <v>2013</v>
      </c>
      <c r="B51" s="518">
        <v>1961</v>
      </c>
      <c r="C51" s="347">
        <v>1022</v>
      </c>
      <c r="D51" s="347">
        <v>939</v>
      </c>
      <c r="E51" s="511">
        <v>1726</v>
      </c>
      <c r="F51" s="347">
        <v>888</v>
      </c>
      <c r="G51" s="347">
        <v>838</v>
      </c>
      <c r="H51" s="511">
        <v>2595</v>
      </c>
      <c r="I51" s="347">
        <v>1409</v>
      </c>
      <c r="J51" s="347">
        <v>1186</v>
      </c>
      <c r="K51" s="511">
        <v>1925</v>
      </c>
      <c r="L51" s="347">
        <v>1080</v>
      </c>
      <c r="M51" s="347">
        <v>845</v>
      </c>
      <c r="N51" s="511">
        <v>441</v>
      </c>
      <c r="O51" s="347">
        <v>247</v>
      </c>
      <c r="P51" s="347">
        <v>194</v>
      </c>
      <c r="Q51" s="347">
        <v>184</v>
      </c>
      <c r="R51" s="347">
        <v>95</v>
      </c>
      <c r="S51" s="347">
        <v>89</v>
      </c>
      <c r="T51" s="519">
        <v>2013</v>
      </c>
    </row>
    <row r="52" spans="1:20" ht="33.75" customHeight="1">
      <c r="A52" s="314">
        <v>2014</v>
      </c>
      <c r="B52" s="518">
        <v>2131</v>
      </c>
      <c r="C52" s="511" t="s">
        <v>435</v>
      </c>
      <c r="D52" s="511" t="s">
        <v>435</v>
      </c>
      <c r="E52" s="511">
        <v>1788</v>
      </c>
      <c r="F52" s="511" t="s">
        <v>435</v>
      </c>
      <c r="G52" s="511" t="s">
        <v>435</v>
      </c>
      <c r="H52" s="511">
        <v>2615</v>
      </c>
      <c r="I52" s="511" t="s">
        <v>435</v>
      </c>
      <c r="J52" s="511" t="s">
        <v>435</v>
      </c>
      <c r="K52" s="511">
        <v>1989</v>
      </c>
      <c r="L52" s="511" t="s">
        <v>435</v>
      </c>
      <c r="M52" s="511" t="s">
        <v>435</v>
      </c>
      <c r="N52" s="511">
        <v>563</v>
      </c>
      <c r="O52" s="511" t="s">
        <v>435</v>
      </c>
      <c r="P52" s="511" t="s">
        <v>435</v>
      </c>
      <c r="Q52" s="511">
        <v>197</v>
      </c>
      <c r="R52" s="511" t="s">
        <v>435</v>
      </c>
      <c r="S52" s="511" t="s">
        <v>435</v>
      </c>
      <c r="T52" s="519">
        <v>2014</v>
      </c>
    </row>
    <row r="53" spans="1:20" ht="33.75" customHeight="1">
      <c r="A53" s="314">
        <v>2015</v>
      </c>
      <c r="B53" s="518">
        <v>1982</v>
      </c>
      <c r="C53" s="347">
        <v>1028</v>
      </c>
      <c r="D53" s="347">
        <v>954</v>
      </c>
      <c r="E53" s="511">
        <v>1791</v>
      </c>
      <c r="F53" s="347">
        <v>917</v>
      </c>
      <c r="G53" s="347">
        <v>874</v>
      </c>
      <c r="H53" s="511">
        <v>2394</v>
      </c>
      <c r="I53" s="347">
        <v>1318</v>
      </c>
      <c r="J53" s="347">
        <v>1076</v>
      </c>
      <c r="K53" s="511">
        <v>1929</v>
      </c>
      <c r="L53" s="347">
        <v>1042</v>
      </c>
      <c r="M53" s="347">
        <v>887</v>
      </c>
      <c r="N53" s="511">
        <v>581</v>
      </c>
      <c r="O53" s="347">
        <v>296</v>
      </c>
      <c r="P53" s="347">
        <v>285</v>
      </c>
      <c r="Q53" s="511">
        <v>294</v>
      </c>
      <c r="R53" s="347">
        <v>167</v>
      </c>
      <c r="S53" s="347">
        <v>127</v>
      </c>
      <c r="T53" s="519">
        <v>2015</v>
      </c>
    </row>
    <row r="54" spans="1:20" ht="33.75" customHeight="1">
      <c r="A54" s="314">
        <v>2016</v>
      </c>
      <c r="B54" s="511">
        <v>2044</v>
      </c>
      <c r="C54" s="347">
        <v>1081</v>
      </c>
      <c r="D54" s="347">
        <v>963</v>
      </c>
      <c r="E54" s="511">
        <v>1586</v>
      </c>
      <c r="F54" s="347">
        <v>828</v>
      </c>
      <c r="G54" s="347">
        <v>758</v>
      </c>
      <c r="H54" s="511">
        <v>2293</v>
      </c>
      <c r="I54" s="347">
        <v>1266</v>
      </c>
      <c r="J54" s="347">
        <v>1027</v>
      </c>
      <c r="K54" s="511">
        <v>1844</v>
      </c>
      <c r="L54" s="347">
        <v>1027</v>
      </c>
      <c r="M54" s="347">
        <v>817</v>
      </c>
      <c r="N54" s="511">
        <v>675</v>
      </c>
      <c r="O54" s="347">
        <v>346</v>
      </c>
      <c r="P54" s="347">
        <v>329</v>
      </c>
      <c r="Q54" s="511">
        <v>343</v>
      </c>
      <c r="R54" s="347">
        <v>182</v>
      </c>
      <c r="S54" s="347">
        <v>161</v>
      </c>
      <c r="T54" s="519">
        <v>2016</v>
      </c>
    </row>
    <row r="55" spans="1:20" ht="33.75" customHeight="1">
      <c r="A55" s="314">
        <v>2017</v>
      </c>
      <c r="B55" s="511">
        <v>2029</v>
      </c>
      <c r="C55" s="347">
        <v>1080</v>
      </c>
      <c r="D55" s="347">
        <v>949</v>
      </c>
      <c r="E55" s="511">
        <v>1672</v>
      </c>
      <c r="F55" s="347">
        <v>888</v>
      </c>
      <c r="G55" s="347">
        <v>784</v>
      </c>
      <c r="H55" s="511">
        <v>2165</v>
      </c>
      <c r="I55" s="347">
        <v>1175</v>
      </c>
      <c r="J55" s="347">
        <v>990</v>
      </c>
      <c r="K55" s="511">
        <v>1945</v>
      </c>
      <c r="L55" s="347">
        <v>1143</v>
      </c>
      <c r="M55" s="347">
        <v>802</v>
      </c>
      <c r="N55" s="511">
        <v>638</v>
      </c>
      <c r="O55" s="347">
        <v>346</v>
      </c>
      <c r="P55" s="347">
        <v>292</v>
      </c>
      <c r="Q55" s="511">
        <v>373</v>
      </c>
      <c r="R55" s="347">
        <v>205</v>
      </c>
      <c r="S55" s="347">
        <v>168</v>
      </c>
      <c r="T55" s="519">
        <v>2017</v>
      </c>
    </row>
    <row r="56" spans="1:20" s="521" customFormat="1" ht="33.75" customHeight="1">
      <c r="A56" s="349">
        <v>2018</v>
      </c>
      <c r="B56" s="403">
        <f t="shared" ref="B56:S56" si="14">SUM(B57:B68)</f>
        <v>2054</v>
      </c>
      <c r="C56" s="403">
        <f t="shared" si="14"/>
        <v>1092</v>
      </c>
      <c r="D56" s="403">
        <f t="shared" si="14"/>
        <v>962</v>
      </c>
      <c r="E56" s="403">
        <f t="shared" si="14"/>
        <v>1708</v>
      </c>
      <c r="F56" s="403">
        <f t="shared" si="14"/>
        <v>888</v>
      </c>
      <c r="G56" s="403">
        <f t="shared" si="14"/>
        <v>820</v>
      </c>
      <c r="H56" s="403">
        <f t="shared" si="14"/>
        <v>2247</v>
      </c>
      <c r="I56" s="403">
        <f t="shared" si="14"/>
        <v>1228</v>
      </c>
      <c r="J56" s="403">
        <f t="shared" si="14"/>
        <v>1019</v>
      </c>
      <c r="K56" s="403">
        <f t="shared" si="14"/>
        <v>1985</v>
      </c>
      <c r="L56" s="403">
        <f t="shared" si="14"/>
        <v>1127</v>
      </c>
      <c r="M56" s="403">
        <f t="shared" si="14"/>
        <v>858</v>
      </c>
      <c r="N56" s="403">
        <f t="shared" si="14"/>
        <v>735</v>
      </c>
      <c r="O56" s="403">
        <f t="shared" si="14"/>
        <v>367</v>
      </c>
      <c r="P56" s="403">
        <f t="shared" si="14"/>
        <v>368</v>
      </c>
      <c r="Q56" s="403">
        <f t="shared" si="14"/>
        <v>352</v>
      </c>
      <c r="R56" s="403">
        <f t="shared" si="14"/>
        <v>178</v>
      </c>
      <c r="S56" s="403">
        <f t="shared" si="14"/>
        <v>174</v>
      </c>
      <c r="T56" s="520">
        <v>2018</v>
      </c>
    </row>
    <row r="57" spans="1:20" ht="33.75" customHeight="1">
      <c r="A57" s="353">
        <v>1</v>
      </c>
      <c r="B57" s="407">
        <f t="shared" ref="B57:B68" si="15">SUM(C57:D57)</f>
        <v>227</v>
      </c>
      <c r="C57" s="406">
        <v>113</v>
      </c>
      <c r="D57" s="406">
        <v>114</v>
      </c>
      <c r="E57" s="407">
        <f t="shared" ref="E57:E68" si="16">SUM(F57:G57)</f>
        <v>191</v>
      </c>
      <c r="F57" s="406">
        <v>105</v>
      </c>
      <c r="G57" s="406">
        <v>86</v>
      </c>
      <c r="H57" s="407">
        <f t="shared" ref="H57:H68" si="17">SUM(I57:J57)</f>
        <v>231</v>
      </c>
      <c r="I57" s="406">
        <v>125</v>
      </c>
      <c r="J57" s="406">
        <v>106</v>
      </c>
      <c r="K57" s="407">
        <f t="shared" ref="K57:K68" si="18">SUM(L57:M57)</f>
        <v>192</v>
      </c>
      <c r="L57" s="406">
        <v>110</v>
      </c>
      <c r="M57" s="406">
        <v>82</v>
      </c>
      <c r="N57" s="407">
        <f t="shared" ref="N57:N68" si="19">SUM(O57:P57)</f>
        <v>68</v>
      </c>
      <c r="O57" s="406">
        <v>32</v>
      </c>
      <c r="P57" s="406">
        <v>36</v>
      </c>
      <c r="Q57" s="407">
        <f t="shared" ref="Q57:Q68" si="20">SUM(R57:S57)</f>
        <v>46</v>
      </c>
      <c r="R57" s="406">
        <v>26</v>
      </c>
      <c r="S57" s="406">
        <v>20</v>
      </c>
      <c r="T57" s="522">
        <v>1</v>
      </c>
    </row>
    <row r="58" spans="1:20" ht="33.75" customHeight="1">
      <c r="A58" s="353">
        <v>2</v>
      </c>
      <c r="B58" s="407">
        <f t="shared" si="15"/>
        <v>202</v>
      </c>
      <c r="C58" s="406">
        <v>97</v>
      </c>
      <c r="D58" s="406">
        <v>105</v>
      </c>
      <c r="E58" s="407">
        <f t="shared" si="16"/>
        <v>196</v>
      </c>
      <c r="F58" s="406">
        <v>100</v>
      </c>
      <c r="G58" s="406">
        <v>96</v>
      </c>
      <c r="H58" s="407">
        <f t="shared" si="17"/>
        <v>249</v>
      </c>
      <c r="I58" s="406">
        <v>112</v>
      </c>
      <c r="J58" s="406">
        <v>137</v>
      </c>
      <c r="K58" s="407">
        <f t="shared" si="18"/>
        <v>233</v>
      </c>
      <c r="L58" s="406">
        <v>124</v>
      </c>
      <c r="M58" s="406">
        <v>109</v>
      </c>
      <c r="N58" s="407">
        <f t="shared" si="19"/>
        <v>91</v>
      </c>
      <c r="O58" s="406">
        <v>38</v>
      </c>
      <c r="P58" s="406">
        <v>53</v>
      </c>
      <c r="Q58" s="407">
        <f t="shared" si="20"/>
        <v>37</v>
      </c>
      <c r="R58" s="406">
        <v>20</v>
      </c>
      <c r="S58" s="406">
        <v>17</v>
      </c>
      <c r="T58" s="522">
        <v>2</v>
      </c>
    </row>
    <row r="59" spans="1:20" ht="33.75" customHeight="1">
      <c r="A59" s="353">
        <v>3</v>
      </c>
      <c r="B59" s="407">
        <f t="shared" si="15"/>
        <v>223</v>
      </c>
      <c r="C59" s="406">
        <v>139</v>
      </c>
      <c r="D59" s="406">
        <v>84</v>
      </c>
      <c r="E59" s="407">
        <f t="shared" si="16"/>
        <v>215</v>
      </c>
      <c r="F59" s="406">
        <v>115</v>
      </c>
      <c r="G59" s="406">
        <v>100</v>
      </c>
      <c r="H59" s="407">
        <f t="shared" si="17"/>
        <v>233</v>
      </c>
      <c r="I59" s="406">
        <v>133</v>
      </c>
      <c r="J59" s="406">
        <v>100</v>
      </c>
      <c r="K59" s="407">
        <f t="shared" si="18"/>
        <v>240</v>
      </c>
      <c r="L59" s="406">
        <v>147</v>
      </c>
      <c r="M59" s="406">
        <v>93</v>
      </c>
      <c r="N59" s="407">
        <f t="shared" si="19"/>
        <v>75</v>
      </c>
      <c r="O59" s="406">
        <v>38</v>
      </c>
      <c r="P59" s="406">
        <v>37</v>
      </c>
      <c r="Q59" s="407">
        <f t="shared" si="20"/>
        <v>46</v>
      </c>
      <c r="R59" s="406">
        <v>27</v>
      </c>
      <c r="S59" s="406">
        <v>19</v>
      </c>
      <c r="T59" s="522">
        <v>3</v>
      </c>
    </row>
    <row r="60" spans="1:20" ht="33.75" customHeight="1">
      <c r="A60" s="353">
        <v>4</v>
      </c>
      <c r="B60" s="407">
        <f t="shared" si="15"/>
        <v>166</v>
      </c>
      <c r="C60" s="406">
        <v>94</v>
      </c>
      <c r="D60" s="406">
        <v>72</v>
      </c>
      <c r="E60" s="407">
        <f t="shared" si="16"/>
        <v>147</v>
      </c>
      <c r="F60" s="406">
        <v>85</v>
      </c>
      <c r="G60" s="406">
        <v>62</v>
      </c>
      <c r="H60" s="407">
        <f t="shared" si="17"/>
        <v>193</v>
      </c>
      <c r="I60" s="406">
        <v>102</v>
      </c>
      <c r="J60" s="406">
        <v>91</v>
      </c>
      <c r="K60" s="407">
        <f t="shared" si="18"/>
        <v>154</v>
      </c>
      <c r="L60" s="406">
        <v>90</v>
      </c>
      <c r="M60" s="406">
        <v>64</v>
      </c>
      <c r="N60" s="407">
        <f t="shared" si="19"/>
        <v>55</v>
      </c>
      <c r="O60" s="406">
        <v>27</v>
      </c>
      <c r="P60" s="406">
        <v>28</v>
      </c>
      <c r="Q60" s="407">
        <f t="shared" si="20"/>
        <v>21</v>
      </c>
      <c r="R60" s="406">
        <v>13</v>
      </c>
      <c r="S60" s="406">
        <v>8</v>
      </c>
      <c r="T60" s="522">
        <v>4</v>
      </c>
    </row>
    <row r="61" spans="1:20" ht="33.75" customHeight="1">
      <c r="A61" s="353">
        <v>5</v>
      </c>
      <c r="B61" s="407">
        <f t="shared" si="15"/>
        <v>174</v>
      </c>
      <c r="C61" s="406">
        <v>87</v>
      </c>
      <c r="D61" s="406">
        <v>87</v>
      </c>
      <c r="E61" s="407">
        <f t="shared" si="16"/>
        <v>115</v>
      </c>
      <c r="F61" s="406">
        <v>57</v>
      </c>
      <c r="G61" s="406">
        <v>58</v>
      </c>
      <c r="H61" s="407">
        <f t="shared" si="17"/>
        <v>169</v>
      </c>
      <c r="I61" s="406">
        <v>99</v>
      </c>
      <c r="J61" s="406">
        <v>70</v>
      </c>
      <c r="K61" s="407">
        <f t="shared" si="18"/>
        <v>143</v>
      </c>
      <c r="L61" s="406">
        <v>85</v>
      </c>
      <c r="M61" s="406">
        <v>58</v>
      </c>
      <c r="N61" s="407">
        <f t="shared" si="19"/>
        <v>57</v>
      </c>
      <c r="O61" s="406">
        <v>34</v>
      </c>
      <c r="P61" s="406">
        <v>23</v>
      </c>
      <c r="Q61" s="407">
        <f t="shared" si="20"/>
        <v>24</v>
      </c>
      <c r="R61" s="406">
        <v>6</v>
      </c>
      <c r="S61" s="406">
        <v>18</v>
      </c>
      <c r="T61" s="522">
        <v>5</v>
      </c>
    </row>
    <row r="62" spans="1:20" ht="33.75" customHeight="1">
      <c r="A62" s="353">
        <v>6</v>
      </c>
      <c r="B62" s="407">
        <f t="shared" si="15"/>
        <v>138</v>
      </c>
      <c r="C62" s="406">
        <v>74</v>
      </c>
      <c r="D62" s="406">
        <v>64</v>
      </c>
      <c r="E62" s="407">
        <f t="shared" si="16"/>
        <v>113</v>
      </c>
      <c r="F62" s="406">
        <v>57</v>
      </c>
      <c r="G62" s="406">
        <v>56</v>
      </c>
      <c r="H62" s="407">
        <f t="shared" si="17"/>
        <v>136</v>
      </c>
      <c r="I62" s="406">
        <v>75</v>
      </c>
      <c r="J62" s="406">
        <v>61</v>
      </c>
      <c r="K62" s="407">
        <f t="shared" si="18"/>
        <v>157</v>
      </c>
      <c r="L62" s="406">
        <v>86</v>
      </c>
      <c r="M62" s="406">
        <v>71</v>
      </c>
      <c r="N62" s="407">
        <f t="shared" si="19"/>
        <v>44</v>
      </c>
      <c r="O62" s="406">
        <v>23</v>
      </c>
      <c r="P62" s="406">
        <v>21</v>
      </c>
      <c r="Q62" s="407">
        <f t="shared" si="20"/>
        <v>20</v>
      </c>
      <c r="R62" s="406">
        <v>14</v>
      </c>
      <c r="S62" s="406">
        <v>6</v>
      </c>
      <c r="T62" s="522">
        <v>6</v>
      </c>
    </row>
    <row r="63" spans="1:20" ht="33.75" customHeight="1">
      <c r="A63" s="353">
        <v>7</v>
      </c>
      <c r="B63" s="407">
        <f t="shared" si="15"/>
        <v>178</v>
      </c>
      <c r="C63" s="406">
        <v>95</v>
      </c>
      <c r="D63" s="406">
        <v>83</v>
      </c>
      <c r="E63" s="407">
        <f t="shared" si="16"/>
        <v>123</v>
      </c>
      <c r="F63" s="406">
        <v>55</v>
      </c>
      <c r="G63" s="406">
        <v>68</v>
      </c>
      <c r="H63" s="407">
        <f t="shared" si="17"/>
        <v>160</v>
      </c>
      <c r="I63" s="406">
        <v>91</v>
      </c>
      <c r="J63" s="406">
        <v>69</v>
      </c>
      <c r="K63" s="407">
        <f t="shared" si="18"/>
        <v>138</v>
      </c>
      <c r="L63" s="406">
        <v>85</v>
      </c>
      <c r="M63" s="406">
        <v>53</v>
      </c>
      <c r="N63" s="407">
        <f t="shared" si="19"/>
        <v>75</v>
      </c>
      <c r="O63" s="406">
        <v>42</v>
      </c>
      <c r="P63" s="406">
        <v>33</v>
      </c>
      <c r="Q63" s="407">
        <f t="shared" si="20"/>
        <v>18</v>
      </c>
      <c r="R63" s="406">
        <v>9</v>
      </c>
      <c r="S63" s="406">
        <v>9</v>
      </c>
      <c r="T63" s="522">
        <v>7</v>
      </c>
    </row>
    <row r="64" spans="1:20" ht="33.75" customHeight="1">
      <c r="A64" s="353">
        <v>8</v>
      </c>
      <c r="B64" s="407">
        <f t="shared" si="15"/>
        <v>182</v>
      </c>
      <c r="C64" s="406">
        <v>95</v>
      </c>
      <c r="D64" s="406">
        <v>87</v>
      </c>
      <c r="E64" s="407">
        <f t="shared" si="16"/>
        <v>151</v>
      </c>
      <c r="F64" s="406">
        <v>73</v>
      </c>
      <c r="G64" s="406">
        <v>78</v>
      </c>
      <c r="H64" s="407">
        <f t="shared" si="17"/>
        <v>207</v>
      </c>
      <c r="I64" s="406">
        <v>119</v>
      </c>
      <c r="J64" s="406">
        <v>88</v>
      </c>
      <c r="K64" s="407">
        <f t="shared" si="18"/>
        <v>167</v>
      </c>
      <c r="L64" s="406">
        <v>96</v>
      </c>
      <c r="M64" s="406">
        <v>71</v>
      </c>
      <c r="N64" s="407">
        <f t="shared" si="19"/>
        <v>73</v>
      </c>
      <c r="O64" s="406">
        <v>40</v>
      </c>
      <c r="P64" s="406">
        <v>33</v>
      </c>
      <c r="Q64" s="407">
        <f t="shared" si="20"/>
        <v>23</v>
      </c>
      <c r="R64" s="406">
        <v>10</v>
      </c>
      <c r="S64" s="406">
        <v>13</v>
      </c>
      <c r="T64" s="522">
        <v>8</v>
      </c>
    </row>
    <row r="65" spans="1:20" ht="33.75" customHeight="1">
      <c r="A65" s="353">
        <v>9</v>
      </c>
      <c r="B65" s="407">
        <f t="shared" si="15"/>
        <v>136</v>
      </c>
      <c r="C65" s="406">
        <v>66</v>
      </c>
      <c r="D65" s="406">
        <v>70</v>
      </c>
      <c r="E65" s="407">
        <f t="shared" si="16"/>
        <v>107</v>
      </c>
      <c r="F65" s="406">
        <v>67</v>
      </c>
      <c r="G65" s="406">
        <v>40</v>
      </c>
      <c r="H65" s="407">
        <f t="shared" si="17"/>
        <v>168</v>
      </c>
      <c r="I65" s="406">
        <v>111</v>
      </c>
      <c r="J65" s="406">
        <v>57</v>
      </c>
      <c r="K65" s="407">
        <f t="shared" si="18"/>
        <v>160</v>
      </c>
      <c r="L65" s="406">
        <v>94</v>
      </c>
      <c r="M65" s="406">
        <v>66</v>
      </c>
      <c r="N65" s="407">
        <f t="shared" si="19"/>
        <v>42</v>
      </c>
      <c r="O65" s="406">
        <v>11</v>
      </c>
      <c r="P65" s="406">
        <v>31</v>
      </c>
      <c r="Q65" s="407">
        <f t="shared" si="20"/>
        <v>32</v>
      </c>
      <c r="R65" s="406">
        <v>15</v>
      </c>
      <c r="S65" s="406">
        <v>17</v>
      </c>
      <c r="T65" s="522">
        <v>9</v>
      </c>
    </row>
    <row r="66" spans="1:20" ht="33.75" customHeight="1">
      <c r="A66" s="353">
        <v>10</v>
      </c>
      <c r="B66" s="407">
        <f t="shared" si="15"/>
        <v>139</v>
      </c>
      <c r="C66" s="406">
        <v>75</v>
      </c>
      <c r="D66" s="406">
        <v>64</v>
      </c>
      <c r="E66" s="407">
        <f t="shared" si="16"/>
        <v>122</v>
      </c>
      <c r="F66" s="406">
        <v>59</v>
      </c>
      <c r="G66" s="406">
        <v>63</v>
      </c>
      <c r="H66" s="407">
        <f t="shared" si="17"/>
        <v>157</v>
      </c>
      <c r="I66" s="406">
        <v>82</v>
      </c>
      <c r="J66" s="406">
        <v>75</v>
      </c>
      <c r="K66" s="407">
        <f t="shared" si="18"/>
        <v>162</v>
      </c>
      <c r="L66" s="406">
        <v>82</v>
      </c>
      <c r="M66" s="406">
        <v>80</v>
      </c>
      <c r="N66" s="407">
        <f t="shared" si="19"/>
        <v>62</v>
      </c>
      <c r="O66" s="406">
        <v>35</v>
      </c>
      <c r="P66" s="406">
        <v>27</v>
      </c>
      <c r="Q66" s="407">
        <f t="shared" si="20"/>
        <v>36</v>
      </c>
      <c r="R66" s="406">
        <v>16</v>
      </c>
      <c r="S66" s="406">
        <v>20</v>
      </c>
      <c r="T66" s="522">
        <v>10</v>
      </c>
    </row>
    <row r="67" spans="1:20" ht="33.75" customHeight="1">
      <c r="A67" s="353">
        <v>11</v>
      </c>
      <c r="B67" s="407">
        <f t="shared" si="15"/>
        <v>128</v>
      </c>
      <c r="C67" s="406">
        <v>70</v>
      </c>
      <c r="D67" s="406">
        <v>58</v>
      </c>
      <c r="E67" s="407">
        <f t="shared" si="16"/>
        <v>118</v>
      </c>
      <c r="F67" s="406">
        <v>62</v>
      </c>
      <c r="G67" s="406">
        <v>56</v>
      </c>
      <c r="H67" s="407">
        <f t="shared" si="17"/>
        <v>133</v>
      </c>
      <c r="I67" s="406">
        <v>72</v>
      </c>
      <c r="J67" s="406">
        <v>61</v>
      </c>
      <c r="K67" s="407">
        <f t="shared" si="18"/>
        <v>95</v>
      </c>
      <c r="L67" s="406">
        <v>47</v>
      </c>
      <c r="M67" s="406">
        <v>48</v>
      </c>
      <c r="N67" s="407">
        <f t="shared" si="19"/>
        <v>35</v>
      </c>
      <c r="O67" s="406">
        <v>18</v>
      </c>
      <c r="P67" s="406">
        <v>17</v>
      </c>
      <c r="Q67" s="407">
        <f t="shared" si="20"/>
        <v>26</v>
      </c>
      <c r="R67" s="406">
        <v>13</v>
      </c>
      <c r="S67" s="406">
        <v>13</v>
      </c>
      <c r="T67" s="522">
        <v>11</v>
      </c>
    </row>
    <row r="68" spans="1:20" ht="33.75" customHeight="1" thickBot="1">
      <c r="A68" s="358">
        <v>12</v>
      </c>
      <c r="B68" s="411">
        <f t="shared" si="15"/>
        <v>161</v>
      </c>
      <c r="C68" s="410">
        <v>87</v>
      </c>
      <c r="D68" s="410">
        <v>74</v>
      </c>
      <c r="E68" s="411">
        <f t="shared" si="16"/>
        <v>110</v>
      </c>
      <c r="F68" s="410">
        <v>53</v>
      </c>
      <c r="G68" s="410">
        <v>57</v>
      </c>
      <c r="H68" s="411">
        <f t="shared" si="17"/>
        <v>211</v>
      </c>
      <c r="I68" s="410">
        <v>107</v>
      </c>
      <c r="J68" s="410">
        <v>104</v>
      </c>
      <c r="K68" s="411">
        <f t="shared" si="18"/>
        <v>144</v>
      </c>
      <c r="L68" s="410">
        <v>81</v>
      </c>
      <c r="M68" s="410">
        <v>63</v>
      </c>
      <c r="N68" s="411">
        <f t="shared" si="19"/>
        <v>58</v>
      </c>
      <c r="O68" s="410">
        <v>29</v>
      </c>
      <c r="P68" s="410">
        <v>29</v>
      </c>
      <c r="Q68" s="411">
        <f t="shared" si="20"/>
        <v>23</v>
      </c>
      <c r="R68" s="410">
        <v>9</v>
      </c>
      <c r="S68" s="410">
        <v>14</v>
      </c>
      <c r="T68" s="524">
        <v>12</v>
      </c>
    </row>
    <row r="69" spans="1:20" ht="15" customHeight="1">
      <c r="A69" s="513" t="s">
        <v>508</v>
      </c>
      <c r="B69" s="513"/>
      <c r="C69" s="514"/>
      <c r="D69" s="514"/>
      <c r="E69" s="513"/>
      <c r="F69" s="514"/>
      <c r="G69" s="514"/>
      <c r="H69" s="513"/>
      <c r="I69" s="514"/>
      <c r="J69" s="514"/>
      <c r="K69" s="513"/>
      <c r="L69" s="514"/>
      <c r="M69" s="514"/>
      <c r="N69" s="513"/>
      <c r="O69" s="514"/>
      <c r="P69" s="699" t="s">
        <v>503</v>
      </c>
      <c r="Q69" s="699"/>
      <c r="R69" s="699"/>
      <c r="S69" s="699"/>
      <c r="T69" s="699"/>
    </row>
  </sheetData>
  <mergeCells count="30">
    <mergeCell ref="A47:J47"/>
    <mergeCell ref="K47:S47"/>
    <mergeCell ref="B49:D49"/>
    <mergeCell ref="E49:G49"/>
    <mergeCell ref="H49:J49"/>
    <mergeCell ref="K49:M49"/>
    <mergeCell ref="N49:P49"/>
    <mergeCell ref="Q49:S49"/>
    <mergeCell ref="Q48:S48"/>
    <mergeCell ref="K24:S24"/>
    <mergeCell ref="K26:M26"/>
    <mergeCell ref="N26:P26"/>
    <mergeCell ref="Q26:S26"/>
    <mergeCell ref="Q25:S25"/>
    <mergeCell ref="P46:T46"/>
    <mergeCell ref="P69:T69"/>
    <mergeCell ref="K1:S1"/>
    <mergeCell ref="A24:J24"/>
    <mergeCell ref="R2:S2"/>
    <mergeCell ref="B3:D3"/>
    <mergeCell ref="E3:G3"/>
    <mergeCell ref="H3:J3"/>
    <mergeCell ref="A1:J1"/>
    <mergeCell ref="K3:M3"/>
    <mergeCell ref="N3:P3"/>
    <mergeCell ref="Q3:S3"/>
    <mergeCell ref="N23:T23"/>
    <mergeCell ref="B26:D26"/>
    <mergeCell ref="E26:G26"/>
    <mergeCell ref="H26:J26"/>
  </mergeCells>
  <phoneticPr fontId="16" type="noConversion"/>
  <printOptions horizontalCentered="1" gridLinesSet="0"/>
  <pageMargins left="0.78740157480314965" right="0.78740157480314965" top="0.98425196850393704" bottom="0.98425196850393704" header="0.59055118110236227" footer="0.27559055118110237"/>
  <pageSetup paperSize="9" scale="89" firstPageNumber="72" pageOrder="overThenDown" orientation="portrait" r:id="rId1"/>
  <headerFooter differentOddEven="1"/>
  <rowBreaks count="2" manualBreakCount="2">
    <brk id="23" max="16383" man="1"/>
    <brk id="46" max="16383" man="1"/>
  </rowBreaks>
  <colBreaks count="1" manualBreakCount="1">
    <brk id="10" max="6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T69"/>
  <sheetViews>
    <sheetView zoomScaleNormal="100" zoomScaleSheetLayoutView="100" workbookViewId="0">
      <selection activeCell="D38" sqref="D38"/>
    </sheetView>
  </sheetViews>
  <sheetFormatPr defaultRowHeight="17.25"/>
  <cols>
    <col min="1" max="1" width="7.25" style="11" customWidth="1"/>
    <col min="2" max="2" width="7.875" style="11" customWidth="1"/>
    <col min="3" max="4" width="8" style="98" customWidth="1"/>
    <col min="5" max="5" width="8" style="11" customWidth="1"/>
    <col min="6" max="7" width="8.25" style="11" customWidth="1"/>
    <col min="8" max="8" width="8" style="11" customWidth="1"/>
    <col min="9" max="10" width="7.875" style="11" customWidth="1"/>
    <col min="11" max="11" width="9.625" style="11" customWidth="1"/>
    <col min="12" max="13" width="8.125" style="11" customWidth="1"/>
    <col min="14" max="14" width="9.5" style="11" customWidth="1"/>
    <col min="15" max="16" width="8.5" style="11" customWidth="1"/>
    <col min="17" max="17" width="9" style="11" customWidth="1"/>
    <col min="18" max="19" width="8.75" style="11" customWidth="1"/>
    <col min="20" max="20" width="10.25" style="11" customWidth="1"/>
    <col min="21" max="16384" width="9" style="11"/>
  </cols>
  <sheetData>
    <row r="1" spans="1:20" s="501" customFormat="1" ht="24.95" customHeight="1">
      <c r="A1" s="658" t="s">
        <v>555</v>
      </c>
      <c r="B1" s="658"/>
      <c r="C1" s="658"/>
      <c r="D1" s="658"/>
      <c r="E1" s="658"/>
      <c r="F1" s="658"/>
      <c r="G1" s="658"/>
      <c r="H1" s="658"/>
      <c r="I1" s="658"/>
      <c r="J1" s="658"/>
      <c r="K1" s="705" t="s">
        <v>362</v>
      </c>
      <c r="L1" s="705"/>
      <c r="M1" s="705"/>
      <c r="N1" s="705"/>
      <c r="O1" s="705"/>
      <c r="P1" s="705"/>
      <c r="Q1" s="705"/>
      <c r="R1" s="705"/>
      <c r="S1" s="705"/>
    </row>
    <row r="2" spans="1:20" ht="18" customHeight="1" thickBot="1">
      <c r="A2" s="13" t="s">
        <v>199</v>
      </c>
      <c r="B2" s="13"/>
      <c r="C2" s="191"/>
      <c r="D2" s="503"/>
      <c r="E2" s="13"/>
      <c r="F2" s="13"/>
      <c r="G2" s="169"/>
      <c r="H2" s="13"/>
      <c r="I2" s="13"/>
      <c r="J2" s="169"/>
      <c r="K2" s="13"/>
      <c r="L2" s="13"/>
      <c r="M2" s="169"/>
      <c r="N2" s="13"/>
      <c r="O2" s="13"/>
      <c r="P2" s="169"/>
      <c r="Q2" s="13"/>
      <c r="R2" s="701"/>
      <c r="S2" s="701"/>
      <c r="T2" s="13" t="s">
        <v>96</v>
      </c>
    </row>
    <row r="3" spans="1:20" s="95" customFormat="1" ht="33" customHeight="1">
      <c r="A3" s="504" t="s">
        <v>207</v>
      </c>
      <c r="B3" s="702" t="s">
        <v>403</v>
      </c>
      <c r="C3" s="703"/>
      <c r="D3" s="704"/>
      <c r="E3" s="702" t="s">
        <v>390</v>
      </c>
      <c r="F3" s="703"/>
      <c r="G3" s="704"/>
      <c r="H3" s="702" t="s">
        <v>391</v>
      </c>
      <c r="I3" s="703"/>
      <c r="J3" s="704"/>
      <c r="K3" s="702" t="s">
        <v>392</v>
      </c>
      <c r="L3" s="703"/>
      <c r="M3" s="704"/>
      <c r="N3" s="702" t="s">
        <v>393</v>
      </c>
      <c r="O3" s="703"/>
      <c r="P3" s="704"/>
      <c r="Q3" s="702" t="s">
        <v>394</v>
      </c>
      <c r="R3" s="703"/>
      <c r="S3" s="704"/>
      <c r="T3" s="504" t="s">
        <v>488</v>
      </c>
    </row>
    <row r="4" spans="1:20" s="508" customFormat="1" ht="33" customHeight="1">
      <c r="A4" s="505" t="s">
        <v>333</v>
      </c>
      <c r="B4" s="505"/>
      <c r="C4" s="507" t="s">
        <v>405</v>
      </c>
      <c r="D4" s="507" t="s">
        <v>408</v>
      </c>
      <c r="E4" s="505"/>
      <c r="F4" s="507" t="s">
        <v>405</v>
      </c>
      <c r="G4" s="507" t="s">
        <v>408</v>
      </c>
      <c r="H4" s="505"/>
      <c r="I4" s="507" t="s">
        <v>405</v>
      </c>
      <c r="J4" s="507" t="s">
        <v>408</v>
      </c>
      <c r="K4" s="505"/>
      <c r="L4" s="507" t="s">
        <v>405</v>
      </c>
      <c r="M4" s="507" t="s">
        <v>408</v>
      </c>
      <c r="N4" s="505"/>
      <c r="O4" s="507" t="s">
        <v>405</v>
      </c>
      <c r="P4" s="507" t="s">
        <v>408</v>
      </c>
      <c r="Q4" s="505"/>
      <c r="R4" s="507" t="s">
        <v>405</v>
      </c>
      <c r="S4" s="507" t="s">
        <v>408</v>
      </c>
      <c r="T4" s="505" t="s">
        <v>489</v>
      </c>
    </row>
    <row r="5" spans="1:20" s="95" customFormat="1" ht="31.5" customHeight="1">
      <c r="A5" s="314">
        <v>2013</v>
      </c>
      <c r="B5" s="347">
        <v>175214</v>
      </c>
      <c r="C5" s="347">
        <v>88968</v>
      </c>
      <c r="D5" s="347">
        <v>86246</v>
      </c>
      <c r="E5" s="347">
        <v>135844</v>
      </c>
      <c r="F5" s="347">
        <v>68172</v>
      </c>
      <c r="G5" s="347">
        <v>67672</v>
      </c>
      <c r="H5" s="347">
        <v>13794</v>
      </c>
      <c r="I5" s="347">
        <v>7200</v>
      </c>
      <c r="J5" s="347">
        <v>6594</v>
      </c>
      <c r="K5" s="347">
        <v>1519</v>
      </c>
      <c r="L5" s="347">
        <v>827</v>
      </c>
      <c r="M5" s="347">
        <v>692</v>
      </c>
      <c r="N5" s="347">
        <v>1183</v>
      </c>
      <c r="O5" s="347">
        <v>666</v>
      </c>
      <c r="P5" s="347">
        <v>517</v>
      </c>
      <c r="Q5" s="347">
        <v>3491</v>
      </c>
      <c r="R5" s="347">
        <v>1838</v>
      </c>
      <c r="S5" s="347">
        <v>1653</v>
      </c>
      <c r="T5" s="314">
        <v>2013</v>
      </c>
    </row>
    <row r="6" spans="1:20" s="95" customFormat="1" ht="31.5" customHeight="1">
      <c r="A6" s="314">
        <v>2014</v>
      </c>
      <c r="B6" s="347">
        <v>178195</v>
      </c>
      <c r="C6" s="347" t="s">
        <v>435</v>
      </c>
      <c r="D6" s="347" t="s">
        <v>435</v>
      </c>
      <c r="E6" s="347">
        <v>134958</v>
      </c>
      <c r="F6" s="347" t="s">
        <v>435</v>
      </c>
      <c r="G6" s="347" t="s">
        <v>435</v>
      </c>
      <c r="H6" s="347">
        <v>14447</v>
      </c>
      <c r="I6" s="347" t="s">
        <v>435</v>
      </c>
      <c r="J6" s="347" t="s">
        <v>435</v>
      </c>
      <c r="K6" s="347">
        <v>1683</v>
      </c>
      <c r="L6" s="347" t="s">
        <v>435</v>
      </c>
      <c r="M6" s="347" t="s">
        <v>435</v>
      </c>
      <c r="N6" s="347">
        <v>1196</v>
      </c>
      <c r="O6" s="347" t="s">
        <v>435</v>
      </c>
      <c r="P6" s="347" t="s">
        <v>435</v>
      </c>
      <c r="Q6" s="347">
        <v>3392</v>
      </c>
      <c r="R6" s="347" t="s">
        <v>435</v>
      </c>
      <c r="S6" s="347" t="s">
        <v>435</v>
      </c>
      <c r="T6" s="314">
        <v>2014</v>
      </c>
    </row>
    <row r="7" spans="1:20" s="95" customFormat="1" ht="31.5" customHeight="1">
      <c r="A7" s="314">
        <v>2015</v>
      </c>
      <c r="B7" s="347">
        <v>187775</v>
      </c>
      <c r="C7" s="347">
        <v>96281</v>
      </c>
      <c r="D7" s="347">
        <v>91494</v>
      </c>
      <c r="E7" s="347">
        <v>145255</v>
      </c>
      <c r="F7" s="347">
        <v>73564</v>
      </c>
      <c r="G7" s="347">
        <v>71691</v>
      </c>
      <c r="H7" s="347">
        <v>14043</v>
      </c>
      <c r="I7" s="347">
        <v>7388</v>
      </c>
      <c r="J7" s="347">
        <v>6655</v>
      </c>
      <c r="K7" s="347">
        <v>1520</v>
      </c>
      <c r="L7" s="347">
        <v>898</v>
      </c>
      <c r="M7" s="347">
        <v>622</v>
      </c>
      <c r="N7" s="347">
        <v>1221</v>
      </c>
      <c r="O7" s="347">
        <v>700</v>
      </c>
      <c r="P7" s="347">
        <v>521</v>
      </c>
      <c r="Q7" s="347">
        <v>3316</v>
      </c>
      <c r="R7" s="347">
        <v>1784</v>
      </c>
      <c r="S7" s="347">
        <v>1532</v>
      </c>
      <c r="T7" s="314">
        <v>2015</v>
      </c>
    </row>
    <row r="8" spans="1:20" s="95" customFormat="1" ht="31.5" customHeight="1">
      <c r="A8" s="314">
        <v>2016</v>
      </c>
      <c r="B8" s="347">
        <v>169975</v>
      </c>
      <c r="C8" s="347">
        <v>87576</v>
      </c>
      <c r="D8" s="347">
        <v>82399</v>
      </c>
      <c r="E8" s="347">
        <v>130266</v>
      </c>
      <c r="F8" s="347">
        <v>66333</v>
      </c>
      <c r="G8" s="347">
        <v>63933</v>
      </c>
      <c r="H8" s="347">
        <v>13816</v>
      </c>
      <c r="I8" s="347">
        <v>7231</v>
      </c>
      <c r="J8" s="347">
        <v>6585</v>
      </c>
      <c r="K8" s="347">
        <v>1475</v>
      </c>
      <c r="L8" s="347">
        <v>819</v>
      </c>
      <c r="M8" s="347">
        <v>656</v>
      </c>
      <c r="N8" s="347">
        <v>1056</v>
      </c>
      <c r="O8" s="347">
        <v>608</v>
      </c>
      <c r="P8" s="347">
        <v>448</v>
      </c>
      <c r="Q8" s="347">
        <v>3273</v>
      </c>
      <c r="R8" s="347">
        <v>1717</v>
      </c>
      <c r="S8" s="347">
        <v>1556</v>
      </c>
      <c r="T8" s="314">
        <v>2016</v>
      </c>
    </row>
    <row r="9" spans="1:20" s="95" customFormat="1" ht="31.5" customHeight="1">
      <c r="A9" s="314">
        <v>2017</v>
      </c>
      <c r="B9" s="347">
        <v>173747</v>
      </c>
      <c r="C9" s="347">
        <v>89717</v>
      </c>
      <c r="D9" s="347">
        <v>84030</v>
      </c>
      <c r="E9" s="347">
        <v>135486</v>
      </c>
      <c r="F9" s="347">
        <v>69246</v>
      </c>
      <c r="G9" s="347">
        <v>66240</v>
      </c>
      <c r="H9" s="347">
        <v>13904</v>
      </c>
      <c r="I9" s="347">
        <v>7154</v>
      </c>
      <c r="J9" s="347">
        <v>6750</v>
      </c>
      <c r="K9" s="347">
        <v>1339</v>
      </c>
      <c r="L9" s="347">
        <v>733</v>
      </c>
      <c r="M9" s="347">
        <v>606</v>
      </c>
      <c r="N9" s="347">
        <v>982</v>
      </c>
      <c r="O9" s="347">
        <v>562</v>
      </c>
      <c r="P9" s="347">
        <v>420</v>
      </c>
      <c r="Q9" s="347">
        <v>3280</v>
      </c>
      <c r="R9" s="347">
        <v>1775</v>
      </c>
      <c r="S9" s="347">
        <v>1505</v>
      </c>
      <c r="T9" s="314">
        <v>2017</v>
      </c>
    </row>
    <row r="10" spans="1:20" s="512" customFormat="1" ht="31.5" customHeight="1">
      <c r="A10" s="349">
        <v>2018</v>
      </c>
      <c r="B10" s="403">
        <f t="shared" ref="B10:S10" si="0">SUM(B11:B22)</f>
        <v>193564</v>
      </c>
      <c r="C10" s="403">
        <f t="shared" si="0"/>
        <v>99801</v>
      </c>
      <c r="D10" s="403">
        <f t="shared" si="0"/>
        <v>93763</v>
      </c>
      <c r="E10" s="403">
        <f t="shared" si="0"/>
        <v>155081</v>
      </c>
      <c r="F10" s="403">
        <f t="shared" si="0"/>
        <v>79118</v>
      </c>
      <c r="G10" s="403">
        <f t="shared" si="0"/>
        <v>75963</v>
      </c>
      <c r="H10" s="403">
        <f t="shared" si="0"/>
        <v>14661</v>
      </c>
      <c r="I10" s="403">
        <f t="shared" si="0"/>
        <v>7728</v>
      </c>
      <c r="J10" s="403">
        <f t="shared" si="0"/>
        <v>6933</v>
      </c>
      <c r="K10" s="403">
        <f t="shared" si="0"/>
        <v>1195</v>
      </c>
      <c r="L10" s="403">
        <f t="shared" si="0"/>
        <v>645</v>
      </c>
      <c r="M10" s="403">
        <f t="shared" si="0"/>
        <v>550</v>
      </c>
      <c r="N10" s="403">
        <f t="shared" si="0"/>
        <v>937</v>
      </c>
      <c r="O10" s="403">
        <f t="shared" si="0"/>
        <v>538</v>
      </c>
      <c r="P10" s="403">
        <f t="shared" si="0"/>
        <v>399</v>
      </c>
      <c r="Q10" s="403">
        <f t="shared" si="0"/>
        <v>3354</v>
      </c>
      <c r="R10" s="403">
        <f t="shared" si="0"/>
        <v>1783</v>
      </c>
      <c r="S10" s="403">
        <f t="shared" si="0"/>
        <v>1571</v>
      </c>
      <c r="T10" s="349">
        <v>2018</v>
      </c>
    </row>
    <row r="11" spans="1:20" s="95" customFormat="1" ht="31.5" customHeight="1">
      <c r="A11" s="353">
        <v>1</v>
      </c>
      <c r="B11" s="528">
        <f t="shared" ref="B11:B22" si="1">SUM(C11:D11)</f>
        <v>17835</v>
      </c>
      <c r="C11" s="406">
        <f t="shared" ref="C11:D22" si="2">SUM(F11,I11,L11,O11,R11,C34,F34,I34,L34,O34,R34,C57,F57,I57,L57,O57,R57)</f>
        <v>9181</v>
      </c>
      <c r="D11" s="406">
        <f t="shared" si="2"/>
        <v>8654</v>
      </c>
      <c r="E11" s="406">
        <f t="shared" ref="E11:E22" si="3">SUM(F11:G11)</f>
        <v>14150</v>
      </c>
      <c r="F11" s="406">
        <v>7189</v>
      </c>
      <c r="G11" s="407">
        <v>6961</v>
      </c>
      <c r="H11" s="406">
        <f t="shared" ref="H11:H22" si="4">SUM(I11:J11)</f>
        <v>1353</v>
      </c>
      <c r="I11" s="407">
        <v>738</v>
      </c>
      <c r="J11" s="406">
        <v>615</v>
      </c>
      <c r="K11" s="406">
        <f t="shared" ref="K11:K22" si="5">SUM(L11:M11)</f>
        <v>126</v>
      </c>
      <c r="L11" s="406">
        <v>73</v>
      </c>
      <c r="M11" s="407">
        <v>53</v>
      </c>
      <c r="N11" s="406">
        <f t="shared" ref="N11:N22" si="6">SUM(O11:P11)</f>
        <v>105</v>
      </c>
      <c r="O11" s="407">
        <v>52</v>
      </c>
      <c r="P11" s="406">
        <v>53</v>
      </c>
      <c r="Q11" s="406">
        <f t="shared" ref="Q11:Q22" si="7">SUM(R11:S11)</f>
        <v>320</v>
      </c>
      <c r="R11" s="406">
        <v>172</v>
      </c>
      <c r="S11" s="407">
        <v>148</v>
      </c>
      <c r="T11" s="353">
        <v>1</v>
      </c>
    </row>
    <row r="12" spans="1:20" s="95" customFormat="1" ht="31.5" customHeight="1">
      <c r="A12" s="353">
        <v>2</v>
      </c>
      <c r="B12" s="528">
        <f t="shared" si="1"/>
        <v>18653</v>
      </c>
      <c r="C12" s="406">
        <f t="shared" si="2"/>
        <v>9490</v>
      </c>
      <c r="D12" s="406">
        <f t="shared" si="2"/>
        <v>9163</v>
      </c>
      <c r="E12" s="406">
        <f t="shared" si="3"/>
        <v>14514</v>
      </c>
      <c r="F12" s="406">
        <v>7286</v>
      </c>
      <c r="G12" s="406">
        <v>7228</v>
      </c>
      <c r="H12" s="406">
        <f t="shared" si="4"/>
        <v>1543</v>
      </c>
      <c r="I12" s="406">
        <v>780</v>
      </c>
      <c r="J12" s="407">
        <v>763</v>
      </c>
      <c r="K12" s="406">
        <f t="shared" si="5"/>
        <v>138</v>
      </c>
      <c r="L12" s="406">
        <v>79</v>
      </c>
      <c r="M12" s="407">
        <v>59</v>
      </c>
      <c r="N12" s="406">
        <f t="shared" si="6"/>
        <v>115</v>
      </c>
      <c r="O12" s="406">
        <v>59</v>
      </c>
      <c r="P12" s="407">
        <v>56</v>
      </c>
      <c r="Q12" s="406">
        <f t="shared" si="7"/>
        <v>369</v>
      </c>
      <c r="R12" s="406">
        <v>190</v>
      </c>
      <c r="S12" s="407">
        <v>179</v>
      </c>
      <c r="T12" s="353">
        <v>2</v>
      </c>
    </row>
    <row r="13" spans="1:20" s="95" customFormat="1" ht="31.5" customHeight="1">
      <c r="A13" s="353">
        <v>3</v>
      </c>
      <c r="B13" s="528">
        <f t="shared" si="1"/>
        <v>19986</v>
      </c>
      <c r="C13" s="406">
        <f t="shared" si="2"/>
        <v>10360</v>
      </c>
      <c r="D13" s="406">
        <f t="shared" si="2"/>
        <v>9626</v>
      </c>
      <c r="E13" s="406">
        <f t="shared" si="3"/>
        <v>15919</v>
      </c>
      <c r="F13" s="406">
        <v>8144</v>
      </c>
      <c r="G13" s="406">
        <v>7775</v>
      </c>
      <c r="H13" s="406">
        <f t="shared" si="4"/>
        <v>1582</v>
      </c>
      <c r="I13" s="406">
        <v>842</v>
      </c>
      <c r="J13" s="407">
        <v>740</v>
      </c>
      <c r="K13" s="406">
        <f t="shared" si="5"/>
        <v>139</v>
      </c>
      <c r="L13" s="406">
        <v>70</v>
      </c>
      <c r="M13" s="407">
        <v>69</v>
      </c>
      <c r="N13" s="406">
        <f t="shared" si="6"/>
        <v>105</v>
      </c>
      <c r="O13" s="406">
        <v>60</v>
      </c>
      <c r="P13" s="407">
        <v>45</v>
      </c>
      <c r="Q13" s="406">
        <f t="shared" si="7"/>
        <v>334</v>
      </c>
      <c r="R13" s="406">
        <v>183</v>
      </c>
      <c r="S13" s="407">
        <v>151</v>
      </c>
      <c r="T13" s="353">
        <v>3</v>
      </c>
    </row>
    <row r="14" spans="1:20" s="95" customFormat="1" ht="31.5" customHeight="1">
      <c r="A14" s="353">
        <v>4</v>
      </c>
      <c r="B14" s="528">
        <f t="shared" si="1"/>
        <v>15666</v>
      </c>
      <c r="C14" s="406">
        <f t="shared" si="2"/>
        <v>8180</v>
      </c>
      <c r="D14" s="406">
        <f t="shared" si="2"/>
        <v>7486</v>
      </c>
      <c r="E14" s="406">
        <f t="shared" si="3"/>
        <v>12653</v>
      </c>
      <c r="F14" s="406">
        <v>6527</v>
      </c>
      <c r="G14" s="406">
        <v>6126</v>
      </c>
      <c r="H14" s="406">
        <f t="shared" si="4"/>
        <v>1109</v>
      </c>
      <c r="I14" s="406">
        <v>583</v>
      </c>
      <c r="J14" s="407">
        <v>526</v>
      </c>
      <c r="K14" s="406">
        <f t="shared" si="5"/>
        <v>58</v>
      </c>
      <c r="L14" s="406">
        <v>30</v>
      </c>
      <c r="M14" s="407">
        <v>28</v>
      </c>
      <c r="N14" s="406">
        <f t="shared" si="6"/>
        <v>84</v>
      </c>
      <c r="O14" s="406">
        <v>51</v>
      </c>
      <c r="P14" s="407">
        <v>33</v>
      </c>
      <c r="Q14" s="406">
        <f t="shared" si="7"/>
        <v>299</v>
      </c>
      <c r="R14" s="406">
        <v>176</v>
      </c>
      <c r="S14" s="407">
        <v>123</v>
      </c>
      <c r="T14" s="353">
        <v>4</v>
      </c>
    </row>
    <row r="15" spans="1:20" s="95" customFormat="1" ht="31.5" customHeight="1">
      <c r="A15" s="353">
        <v>5</v>
      </c>
      <c r="B15" s="528">
        <f t="shared" si="1"/>
        <v>15583</v>
      </c>
      <c r="C15" s="406">
        <f t="shared" si="2"/>
        <v>8002</v>
      </c>
      <c r="D15" s="406">
        <f t="shared" si="2"/>
        <v>7581</v>
      </c>
      <c r="E15" s="406">
        <f t="shared" si="3"/>
        <v>12635</v>
      </c>
      <c r="F15" s="406">
        <v>6470</v>
      </c>
      <c r="G15" s="406">
        <v>6165</v>
      </c>
      <c r="H15" s="406">
        <f t="shared" si="4"/>
        <v>1149</v>
      </c>
      <c r="I15" s="406">
        <v>577</v>
      </c>
      <c r="J15" s="407">
        <v>572</v>
      </c>
      <c r="K15" s="406">
        <f t="shared" si="5"/>
        <v>90</v>
      </c>
      <c r="L15" s="406">
        <v>46</v>
      </c>
      <c r="M15" s="407">
        <v>44</v>
      </c>
      <c r="N15" s="406">
        <f t="shared" si="6"/>
        <v>74</v>
      </c>
      <c r="O15" s="406">
        <v>40</v>
      </c>
      <c r="P15" s="407">
        <v>34</v>
      </c>
      <c r="Q15" s="406">
        <f t="shared" si="7"/>
        <v>242</v>
      </c>
      <c r="R15" s="406">
        <v>132</v>
      </c>
      <c r="S15" s="407">
        <v>110</v>
      </c>
      <c r="T15" s="353">
        <v>5</v>
      </c>
    </row>
    <row r="16" spans="1:20" s="95" customFormat="1" ht="31.5" customHeight="1">
      <c r="A16" s="353">
        <v>6</v>
      </c>
      <c r="B16" s="528">
        <f t="shared" si="1"/>
        <v>13973</v>
      </c>
      <c r="C16" s="406">
        <f t="shared" si="2"/>
        <v>7202</v>
      </c>
      <c r="D16" s="406">
        <f t="shared" si="2"/>
        <v>6771</v>
      </c>
      <c r="E16" s="406">
        <f t="shared" si="3"/>
        <v>11128</v>
      </c>
      <c r="F16" s="406">
        <v>5667</v>
      </c>
      <c r="G16" s="406">
        <v>5461</v>
      </c>
      <c r="H16" s="406">
        <f t="shared" si="4"/>
        <v>1091</v>
      </c>
      <c r="I16" s="406">
        <v>587</v>
      </c>
      <c r="J16" s="407">
        <v>504</v>
      </c>
      <c r="K16" s="406">
        <f t="shared" si="5"/>
        <v>98</v>
      </c>
      <c r="L16" s="406">
        <v>50</v>
      </c>
      <c r="M16" s="407">
        <v>48</v>
      </c>
      <c r="N16" s="406">
        <f t="shared" si="6"/>
        <v>49</v>
      </c>
      <c r="O16" s="406">
        <v>28</v>
      </c>
      <c r="P16" s="407">
        <v>21</v>
      </c>
      <c r="Q16" s="406">
        <f t="shared" si="7"/>
        <v>292</v>
      </c>
      <c r="R16" s="406">
        <v>164</v>
      </c>
      <c r="S16" s="407">
        <v>128</v>
      </c>
      <c r="T16" s="353">
        <v>6</v>
      </c>
    </row>
    <row r="17" spans="1:20" s="95" customFormat="1" ht="31.5" customHeight="1">
      <c r="A17" s="353">
        <v>7</v>
      </c>
      <c r="B17" s="528">
        <f t="shared" si="1"/>
        <v>15275</v>
      </c>
      <c r="C17" s="406">
        <f t="shared" si="2"/>
        <v>7931</v>
      </c>
      <c r="D17" s="406">
        <f t="shared" si="2"/>
        <v>7344</v>
      </c>
      <c r="E17" s="406">
        <f t="shared" si="3"/>
        <v>12380</v>
      </c>
      <c r="F17" s="406">
        <v>6369</v>
      </c>
      <c r="G17" s="406">
        <v>6011</v>
      </c>
      <c r="H17" s="406">
        <f t="shared" si="4"/>
        <v>1072</v>
      </c>
      <c r="I17" s="406">
        <v>572</v>
      </c>
      <c r="J17" s="407">
        <v>500</v>
      </c>
      <c r="K17" s="406">
        <f t="shared" si="5"/>
        <v>98</v>
      </c>
      <c r="L17" s="406">
        <v>50</v>
      </c>
      <c r="M17" s="407">
        <v>48</v>
      </c>
      <c r="N17" s="406">
        <f t="shared" si="6"/>
        <v>66</v>
      </c>
      <c r="O17" s="406">
        <v>39</v>
      </c>
      <c r="P17" s="407">
        <v>27</v>
      </c>
      <c r="Q17" s="406">
        <f t="shared" si="7"/>
        <v>211</v>
      </c>
      <c r="R17" s="406">
        <v>114</v>
      </c>
      <c r="S17" s="407">
        <v>97</v>
      </c>
      <c r="T17" s="353">
        <v>7</v>
      </c>
    </row>
    <row r="18" spans="1:20" s="95" customFormat="1" ht="31.5" customHeight="1">
      <c r="A18" s="353">
        <v>8</v>
      </c>
      <c r="B18" s="528">
        <f t="shared" si="1"/>
        <v>15883</v>
      </c>
      <c r="C18" s="406">
        <f t="shared" si="2"/>
        <v>8164</v>
      </c>
      <c r="D18" s="406">
        <f t="shared" si="2"/>
        <v>7719</v>
      </c>
      <c r="E18" s="406">
        <f t="shared" si="3"/>
        <v>12564</v>
      </c>
      <c r="F18" s="406">
        <v>6423</v>
      </c>
      <c r="G18" s="406">
        <v>6141</v>
      </c>
      <c r="H18" s="406">
        <f t="shared" si="4"/>
        <v>1336</v>
      </c>
      <c r="I18" s="406">
        <v>658</v>
      </c>
      <c r="J18" s="407">
        <v>678</v>
      </c>
      <c r="K18" s="406">
        <f t="shared" si="5"/>
        <v>88</v>
      </c>
      <c r="L18" s="406">
        <v>43</v>
      </c>
      <c r="M18" s="407">
        <v>45</v>
      </c>
      <c r="N18" s="406">
        <f t="shared" si="6"/>
        <v>68</v>
      </c>
      <c r="O18" s="406">
        <v>45</v>
      </c>
      <c r="P18" s="407">
        <v>23</v>
      </c>
      <c r="Q18" s="406">
        <f t="shared" si="7"/>
        <v>262</v>
      </c>
      <c r="R18" s="406">
        <v>130</v>
      </c>
      <c r="S18" s="407">
        <v>132</v>
      </c>
      <c r="T18" s="353">
        <v>8</v>
      </c>
    </row>
    <row r="19" spans="1:20" s="95" customFormat="1" ht="31.5" customHeight="1">
      <c r="A19" s="353">
        <v>9</v>
      </c>
      <c r="B19" s="528">
        <f t="shared" si="1"/>
        <v>12681</v>
      </c>
      <c r="C19" s="406">
        <f t="shared" si="2"/>
        <v>6546</v>
      </c>
      <c r="D19" s="406">
        <f t="shared" si="2"/>
        <v>6135</v>
      </c>
      <c r="E19" s="406">
        <f t="shared" si="3"/>
        <v>10184</v>
      </c>
      <c r="F19" s="406">
        <v>5183</v>
      </c>
      <c r="G19" s="406">
        <v>5001</v>
      </c>
      <c r="H19" s="406">
        <f t="shared" si="4"/>
        <v>1026</v>
      </c>
      <c r="I19" s="406">
        <v>558</v>
      </c>
      <c r="J19" s="407">
        <v>468</v>
      </c>
      <c r="K19" s="406">
        <f t="shared" si="5"/>
        <v>76</v>
      </c>
      <c r="L19" s="406">
        <v>42</v>
      </c>
      <c r="M19" s="407">
        <v>34</v>
      </c>
      <c r="N19" s="406">
        <f t="shared" si="6"/>
        <v>59</v>
      </c>
      <c r="O19" s="406">
        <v>38</v>
      </c>
      <c r="P19" s="407">
        <v>21</v>
      </c>
      <c r="Q19" s="406">
        <f t="shared" si="7"/>
        <v>192</v>
      </c>
      <c r="R19" s="406">
        <v>98</v>
      </c>
      <c r="S19" s="407">
        <v>94</v>
      </c>
      <c r="T19" s="353">
        <v>9</v>
      </c>
    </row>
    <row r="20" spans="1:20" s="95" customFormat="1" ht="31.5" customHeight="1">
      <c r="A20" s="353">
        <v>10</v>
      </c>
      <c r="B20" s="528">
        <f t="shared" si="1"/>
        <v>16876</v>
      </c>
      <c r="C20" s="406">
        <f t="shared" si="2"/>
        <v>8693</v>
      </c>
      <c r="D20" s="406">
        <f t="shared" si="2"/>
        <v>8183</v>
      </c>
      <c r="E20" s="406">
        <f t="shared" si="3"/>
        <v>13965</v>
      </c>
      <c r="F20" s="406">
        <v>7131</v>
      </c>
      <c r="G20" s="406">
        <v>6834</v>
      </c>
      <c r="H20" s="406">
        <f t="shared" si="4"/>
        <v>1151</v>
      </c>
      <c r="I20" s="406">
        <v>601</v>
      </c>
      <c r="J20" s="407">
        <v>550</v>
      </c>
      <c r="K20" s="406">
        <f t="shared" si="5"/>
        <v>98</v>
      </c>
      <c r="L20" s="406">
        <v>57</v>
      </c>
      <c r="M20" s="407">
        <v>41</v>
      </c>
      <c r="N20" s="406">
        <f t="shared" si="6"/>
        <v>65</v>
      </c>
      <c r="O20" s="406">
        <v>38</v>
      </c>
      <c r="P20" s="407">
        <v>27</v>
      </c>
      <c r="Q20" s="406">
        <f t="shared" si="7"/>
        <v>233</v>
      </c>
      <c r="R20" s="406">
        <v>121</v>
      </c>
      <c r="S20" s="407">
        <v>112</v>
      </c>
      <c r="T20" s="353">
        <v>10</v>
      </c>
    </row>
    <row r="21" spans="1:20" ht="31.5" customHeight="1">
      <c r="A21" s="353">
        <v>11</v>
      </c>
      <c r="B21" s="528">
        <f t="shared" si="1"/>
        <v>15504</v>
      </c>
      <c r="C21" s="406">
        <f t="shared" si="2"/>
        <v>7969</v>
      </c>
      <c r="D21" s="406">
        <f t="shared" si="2"/>
        <v>7535</v>
      </c>
      <c r="E21" s="406">
        <f t="shared" si="3"/>
        <v>12682</v>
      </c>
      <c r="F21" s="406">
        <v>6443</v>
      </c>
      <c r="G21" s="406">
        <v>6239</v>
      </c>
      <c r="H21" s="406">
        <f t="shared" si="4"/>
        <v>1058</v>
      </c>
      <c r="I21" s="406">
        <v>585</v>
      </c>
      <c r="J21" s="407">
        <v>473</v>
      </c>
      <c r="K21" s="406">
        <f t="shared" si="5"/>
        <v>92</v>
      </c>
      <c r="L21" s="406">
        <v>50</v>
      </c>
      <c r="M21" s="407">
        <v>42</v>
      </c>
      <c r="N21" s="406">
        <f t="shared" si="6"/>
        <v>62</v>
      </c>
      <c r="O21" s="406">
        <v>36</v>
      </c>
      <c r="P21" s="407">
        <v>26</v>
      </c>
      <c r="Q21" s="406">
        <f t="shared" si="7"/>
        <v>303</v>
      </c>
      <c r="R21" s="406">
        <v>157</v>
      </c>
      <c r="S21" s="407">
        <v>146</v>
      </c>
      <c r="T21" s="353">
        <v>11</v>
      </c>
    </row>
    <row r="22" spans="1:20" ht="31.5" customHeight="1" thickBot="1">
      <c r="A22" s="358">
        <v>12</v>
      </c>
      <c r="B22" s="409">
        <f t="shared" si="1"/>
        <v>15649</v>
      </c>
      <c r="C22" s="410">
        <f t="shared" si="2"/>
        <v>8083</v>
      </c>
      <c r="D22" s="410">
        <f t="shared" si="2"/>
        <v>7566</v>
      </c>
      <c r="E22" s="410">
        <f t="shared" si="3"/>
        <v>12307</v>
      </c>
      <c r="F22" s="410">
        <v>6286</v>
      </c>
      <c r="G22" s="410">
        <v>6021</v>
      </c>
      <c r="H22" s="410">
        <f t="shared" si="4"/>
        <v>1191</v>
      </c>
      <c r="I22" s="410">
        <v>647</v>
      </c>
      <c r="J22" s="411">
        <v>544</v>
      </c>
      <c r="K22" s="410">
        <f t="shared" si="5"/>
        <v>94</v>
      </c>
      <c r="L22" s="410">
        <v>55</v>
      </c>
      <c r="M22" s="411">
        <v>39</v>
      </c>
      <c r="N22" s="410">
        <f t="shared" si="6"/>
        <v>85</v>
      </c>
      <c r="O22" s="410">
        <v>52</v>
      </c>
      <c r="P22" s="411">
        <v>33</v>
      </c>
      <c r="Q22" s="410">
        <f t="shared" si="7"/>
        <v>297</v>
      </c>
      <c r="R22" s="410">
        <v>146</v>
      </c>
      <c r="S22" s="411">
        <v>151</v>
      </c>
      <c r="T22" s="358">
        <v>12</v>
      </c>
    </row>
    <row r="23" spans="1:20" ht="18" customHeight="1">
      <c r="A23" s="513" t="s">
        <v>509</v>
      </c>
      <c r="B23" s="513"/>
      <c r="C23" s="514"/>
      <c r="E23" s="513"/>
      <c r="F23" s="513"/>
      <c r="H23" s="513"/>
      <c r="I23" s="513"/>
      <c r="K23" s="513"/>
      <c r="L23" s="513"/>
      <c r="N23" s="513"/>
      <c r="O23" s="513"/>
      <c r="Q23" s="529"/>
      <c r="R23" s="529"/>
      <c r="S23" s="529"/>
      <c r="T23" s="530" t="s">
        <v>510</v>
      </c>
    </row>
    <row r="24" spans="1:20" ht="27" customHeight="1">
      <c r="A24" s="658" t="s">
        <v>444</v>
      </c>
      <c r="B24" s="658"/>
      <c r="C24" s="658"/>
      <c r="D24" s="658"/>
      <c r="E24" s="658"/>
      <c r="F24" s="658"/>
      <c r="G24" s="658"/>
      <c r="H24" s="658"/>
      <c r="I24" s="658"/>
      <c r="J24" s="658"/>
      <c r="K24" s="700" t="s">
        <v>445</v>
      </c>
      <c r="L24" s="700"/>
      <c r="M24" s="700"/>
      <c r="N24" s="700"/>
      <c r="O24" s="700"/>
      <c r="P24" s="700"/>
      <c r="Q24" s="700"/>
      <c r="R24" s="700"/>
      <c r="S24" s="700"/>
    </row>
    <row r="25" spans="1:20" ht="18" thickBot="1">
      <c r="A25" s="13" t="s">
        <v>199</v>
      </c>
      <c r="B25" s="13"/>
      <c r="C25" s="191"/>
      <c r="D25" s="503"/>
      <c r="E25" s="13"/>
      <c r="F25" s="13"/>
      <c r="G25" s="169"/>
      <c r="H25" s="13"/>
      <c r="I25" s="13"/>
      <c r="J25" s="169"/>
      <c r="K25" s="13"/>
      <c r="L25" s="13"/>
      <c r="M25" s="169"/>
      <c r="N25" s="13"/>
      <c r="O25" s="13"/>
      <c r="P25" s="169"/>
      <c r="Q25" s="13"/>
      <c r="R25" s="701"/>
      <c r="S25" s="701"/>
      <c r="T25" s="13" t="s">
        <v>96</v>
      </c>
    </row>
    <row r="26" spans="1:20" ht="33.75" customHeight="1">
      <c r="A26" s="504" t="s">
        <v>207</v>
      </c>
      <c r="B26" s="702" t="s">
        <v>395</v>
      </c>
      <c r="C26" s="703"/>
      <c r="D26" s="704"/>
      <c r="E26" s="702" t="s">
        <v>396</v>
      </c>
      <c r="F26" s="703"/>
      <c r="G26" s="704"/>
      <c r="H26" s="702" t="s">
        <v>397</v>
      </c>
      <c r="I26" s="703"/>
      <c r="J26" s="704"/>
      <c r="K26" s="702" t="s">
        <v>385</v>
      </c>
      <c r="L26" s="703"/>
      <c r="M26" s="704"/>
      <c r="N26" s="702" t="s">
        <v>398</v>
      </c>
      <c r="O26" s="703"/>
      <c r="P26" s="704"/>
      <c r="Q26" s="702" t="s">
        <v>399</v>
      </c>
      <c r="R26" s="703"/>
      <c r="S26" s="704"/>
      <c r="T26" s="504" t="s">
        <v>488</v>
      </c>
    </row>
    <row r="27" spans="1:20" ht="33.75" customHeight="1">
      <c r="A27" s="505" t="s">
        <v>333</v>
      </c>
      <c r="B27" s="505"/>
      <c r="C27" s="507" t="s">
        <v>405</v>
      </c>
      <c r="D27" s="507" t="s">
        <v>408</v>
      </c>
      <c r="E27" s="505"/>
      <c r="F27" s="507" t="s">
        <v>405</v>
      </c>
      <c r="G27" s="507" t="s">
        <v>408</v>
      </c>
      <c r="H27" s="505"/>
      <c r="I27" s="507" t="s">
        <v>405</v>
      </c>
      <c r="J27" s="507" t="s">
        <v>408</v>
      </c>
      <c r="K27" s="505"/>
      <c r="L27" s="507" t="s">
        <v>405</v>
      </c>
      <c r="M27" s="507" t="s">
        <v>408</v>
      </c>
      <c r="N27" s="505"/>
      <c r="O27" s="507" t="s">
        <v>405</v>
      </c>
      <c r="P27" s="507" t="s">
        <v>408</v>
      </c>
      <c r="Q27" s="505"/>
      <c r="R27" s="507" t="s">
        <v>405</v>
      </c>
      <c r="S27" s="507" t="s">
        <v>408</v>
      </c>
      <c r="T27" s="505" t="s">
        <v>489</v>
      </c>
    </row>
    <row r="28" spans="1:20" ht="32.25" customHeight="1">
      <c r="A28" s="314">
        <v>2013</v>
      </c>
      <c r="B28" s="509">
        <v>1057</v>
      </c>
      <c r="C28" s="510">
        <v>544</v>
      </c>
      <c r="D28" s="510">
        <v>513</v>
      </c>
      <c r="E28" s="510">
        <v>1596</v>
      </c>
      <c r="F28" s="510">
        <v>856</v>
      </c>
      <c r="G28" s="510">
        <v>740</v>
      </c>
      <c r="H28" s="510">
        <v>618</v>
      </c>
      <c r="I28" s="510">
        <v>336</v>
      </c>
      <c r="J28" s="510">
        <v>282</v>
      </c>
      <c r="K28" s="510">
        <v>2243</v>
      </c>
      <c r="L28" s="510">
        <v>1256</v>
      </c>
      <c r="M28" s="510">
        <v>987</v>
      </c>
      <c r="N28" s="510">
        <v>2389</v>
      </c>
      <c r="O28" s="510">
        <v>1268</v>
      </c>
      <c r="P28" s="510">
        <v>1121</v>
      </c>
      <c r="Q28" s="510">
        <v>3668</v>
      </c>
      <c r="R28" s="510">
        <v>1905</v>
      </c>
      <c r="S28" s="510">
        <v>1763</v>
      </c>
      <c r="T28" s="314">
        <v>2013</v>
      </c>
    </row>
    <row r="29" spans="1:20" ht="32.25" customHeight="1">
      <c r="A29" s="314">
        <v>2014</v>
      </c>
      <c r="B29" s="509">
        <v>1181</v>
      </c>
      <c r="C29" s="510" t="s">
        <v>435</v>
      </c>
      <c r="D29" s="510" t="s">
        <v>435</v>
      </c>
      <c r="E29" s="510">
        <v>1711</v>
      </c>
      <c r="F29" s="510" t="s">
        <v>435</v>
      </c>
      <c r="G29" s="510" t="s">
        <v>435</v>
      </c>
      <c r="H29" s="510">
        <v>634</v>
      </c>
      <c r="I29" s="510" t="s">
        <v>435</v>
      </c>
      <c r="J29" s="510" t="s">
        <v>435</v>
      </c>
      <c r="K29" s="510">
        <v>2353</v>
      </c>
      <c r="L29" s="510" t="s">
        <v>435</v>
      </c>
      <c r="M29" s="510" t="s">
        <v>435</v>
      </c>
      <c r="N29" s="510">
        <v>2458</v>
      </c>
      <c r="O29" s="510" t="s">
        <v>435</v>
      </c>
      <c r="P29" s="510" t="s">
        <v>435</v>
      </c>
      <c r="Q29" s="510">
        <v>3961</v>
      </c>
      <c r="R29" s="510" t="s">
        <v>435</v>
      </c>
      <c r="S29" s="510" t="s">
        <v>435</v>
      </c>
      <c r="T29" s="314">
        <v>2014</v>
      </c>
    </row>
    <row r="30" spans="1:20" ht="32.25" customHeight="1">
      <c r="A30" s="314">
        <v>2015</v>
      </c>
      <c r="B30" s="509">
        <v>986</v>
      </c>
      <c r="C30" s="347">
        <v>511</v>
      </c>
      <c r="D30" s="347">
        <v>475</v>
      </c>
      <c r="E30" s="510">
        <v>1679</v>
      </c>
      <c r="F30" s="347">
        <v>900</v>
      </c>
      <c r="G30" s="347">
        <v>779</v>
      </c>
      <c r="H30" s="510">
        <v>658</v>
      </c>
      <c r="I30" s="347">
        <v>364</v>
      </c>
      <c r="J30" s="347">
        <v>294</v>
      </c>
      <c r="K30" s="510">
        <v>2474</v>
      </c>
      <c r="L30" s="347">
        <v>1382</v>
      </c>
      <c r="M30" s="347">
        <v>1092</v>
      </c>
      <c r="N30" s="510">
        <v>2410</v>
      </c>
      <c r="O30" s="347">
        <v>1280</v>
      </c>
      <c r="P30" s="347">
        <v>1130</v>
      </c>
      <c r="Q30" s="510">
        <v>3977</v>
      </c>
      <c r="R30" s="347">
        <v>2084</v>
      </c>
      <c r="S30" s="347">
        <v>1893</v>
      </c>
      <c r="T30" s="314">
        <v>2015</v>
      </c>
    </row>
    <row r="31" spans="1:20" ht="32.25" customHeight="1">
      <c r="A31" s="314">
        <v>2016</v>
      </c>
      <c r="B31" s="510">
        <v>939</v>
      </c>
      <c r="C31" s="347">
        <v>496</v>
      </c>
      <c r="D31" s="347">
        <v>443</v>
      </c>
      <c r="E31" s="510">
        <v>1559</v>
      </c>
      <c r="F31" s="347">
        <v>864</v>
      </c>
      <c r="G31" s="347">
        <v>695</v>
      </c>
      <c r="H31" s="510">
        <v>503</v>
      </c>
      <c r="I31" s="347">
        <v>287</v>
      </c>
      <c r="J31" s="347">
        <v>216</v>
      </c>
      <c r="K31" s="510">
        <v>2328</v>
      </c>
      <c r="L31" s="347">
        <v>1285</v>
      </c>
      <c r="M31" s="347">
        <v>1043</v>
      </c>
      <c r="N31" s="510">
        <v>2367</v>
      </c>
      <c r="O31" s="347">
        <v>1272</v>
      </c>
      <c r="P31" s="347">
        <v>1095</v>
      </c>
      <c r="Q31" s="510">
        <v>3783</v>
      </c>
      <c r="R31" s="347">
        <v>2001</v>
      </c>
      <c r="S31" s="347">
        <v>1782</v>
      </c>
      <c r="T31" s="314">
        <v>2016</v>
      </c>
    </row>
    <row r="32" spans="1:20" ht="32.25" customHeight="1">
      <c r="A32" s="314">
        <v>2017</v>
      </c>
      <c r="B32" s="510">
        <v>877</v>
      </c>
      <c r="C32" s="347">
        <v>477</v>
      </c>
      <c r="D32" s="347">
        <v>400</v>
      </c>
      <c r="E32" s="510">
        <v>1465</v>
      </c>
      <c r="F32" s="347">
        <v>824</v>
      </c>
      <c r="G32" s="347">
        <v>641</v>
      </c>
      <c r="H32" s="510">
        <v>374</v>
      </c>
      <c r="I32" s="347">
        <v>204</v>
      </c>
      <c r="J32" s="347">
        <v>170</v>
      </c>
      <c r="K32" s="510">
        <v>2245</v>
      </c>
      <c r="L32" s="347">
        <v>1229</v>
      </c>
      <c r="M32" s="347">
        <v>1016</v>
      </c>
      <c r="N32" s="510">
        <v>2185</v>
      </c>
      <c r="O32" s="347">
        <v>1216</v>
      </c>
      <c r="P32" s="347">
        <v>969</v>
      </c>
      <c r="Q32" s="510">
        <v>3749</v>
      </c>
      <c r="R32" s="347">
        <v>2017</v>
      </c>
      <c r="S32" s="347">
        <v>1732</v>
      </c>
      <c r="T32" s="314">
        <v>2017</v>
      </c>
    </row>
    <row r="33" spans="1:20" s="521" customFormat="1" ht="32.25" customHeight="1">
      <c r="A33" s="349">
        <v>2018</v>
      </c>
      <c r="B33" s="403">
        <f t="shared" ref="B33:S33" si="8">SUM(B34:B45)</f>
        <v>875</v>
      </c>
      <c r="C33" s="403">
        <f t="shared" si="8"/>
        <v>462</v>
      </c>
      <c r="D33" s="403">
        <f t="shared" si="8"/>
        <v>413</v>
      </c>
      <c r="E33" s="403">
        <f t="shared" si="8"/>
        <v>1450</v>
      </c>
      <c r="F33" s="403">
        <f t="shared" si="8"/>
        <v>827</v>
      </c>
      <c r="G33" s="403">
        <f t="shared" si="8"/>
        <v>623</v>
      </c>
      <c r="H33" s="403">
        <f t="shared" si="8"/>
        <v>409</v>
      </c>
      <c r="I33" s="403">
        <f t="shared" si="8"/>
        <v>258</v>
      </c>
      <c r="J33" s="403">
        <f t="shared" si="8"/>
        <v>151</v>
      </c>
      <c r="K33" s="403">
        <f t="shared" si="8"/>
        <v>2137</v>
      </c>
      <c r="L33" s="403">
        <f t="shared" si="8"/>
        <v>1148</v>
      </c>
      <c r="M33" s="403">
        <f t="shared" si="8"/>
        <v>989</v>
      </c>
      <c r="N33" s="403">
        <f t="shared" si="8"/>
        <v>2307</v>
      </c>
      <c r="O33" s="403">
        <f t="shared" si="8"/>
        <v>1292</v>
      </c>
      <c r="P33" s="403">
        <f t="shared" si="8"/>
        <v>1015</v>
      </c>
      <c r="Q33" s="403">
        <f t="shared" si="8"/>
        <v>3722</v>
      </c>
      <c r="R33" s="403">
        <f t="shared" si="8"/>
        <v>2038</v>
      </c>
      <c r="S33" s="403">
        <f t="shared" si="8"/>
        <v>1684</v>
      </c>
      <c r="T33" s="349">
        <v>2018</v>
      </c>
    </row>
    <row r="34" spans="1:20" ht="32.25" customHeight="1">
      <c r="A34" s="353">
        <v>1</v>
      </c>
      <c r="B34" s="406">
        <f t="shared" ref="B34:B45" si="9">SUM(C34:D34)</f>
        <v>80</v>
      </c>
      <c r="C34" s="406">
        <v>46</v>
      </c>
      <c r="D34" s="406">
        <v>34</v>
      </c>
      <c r="E34" s="406">
        <f t="shared" ref="E34:E45" si="10">SUM(F34:G34)</f>
        <v>150</v>
      </c>
      <c r="F34" s="406">
        <v>80</v>
      </c>
      <c r="G34" s="406">
        <v>70</v>
      </c>
      <c r="H34" s="406">
        <f t="shared" ref="H34:H45" si="11">SUM(I34:J34)</f>
        <v>32</v>
      </c>
      <c r="I34" s="406">
        <v>23</v>
      </c>
      <c r="J34" s="406">
        <v>9</v>
      </c>
      <c r="K34" s="406">
        <f t="shared" ref="K34:K45" si="12">SUM(L34:M34)</f>
        <v>201</v>
      </c>
      <c r="L34" s="406">
        <v>112</v>
      </c>
      <c r="M34" s="406">
        <v>89</v>
      </c>
      <c r="N34" s="406">
        <f t="shared" ref="N34:N45" si="13">SUM(O34:P34)</f>
        <v>233</v>
      </c>
      <c r="O34" s="406">
        <v>131</v>
      </c>
      <c r="P34" s="406">
        <v>102</v>
      </c>
      <c r="Q34" s="406">
        <f t="shared" ref="Q34:Q45" si="14">SUM(R34:S34)</f>
        <v>336</v>
      </c>
      <c r="R34" s="406">
        <v>188</v>
      </c>
      <c r="S34" s="406">
        <v>148</v>
      </c>
      <c r="T34" s="353">
        <v>1</v>
      </c>
    </row>
    <row r="35" spans="1:20" ht="32.25" customHeight="1">
      <c r="A35" s="353">
        <v>2</v>
      </c>
      <c r="B35" s="406">
        <f t="shared" si="9"/>
        <v>114</v>
      </c>
      <c r="C35" s="406">
        <v>52</v>
      </c>
      <c r="D35" s="406">
        <v>62</v>
      </c>
      <c r="E35" s="406">
        <f t="shared" si="10"/>
        <v>163</v>
      </c>
      <c r="F35" s="406">
        <v>95</v>
      </c>
      <c r="G35" s="406">
        <v>68</v>
      </c>
      <c r="H35" s="406">
        <f t="shared" si="11"/>
        <v>54</v>
      </c>
      <c r="I35" s="406">
        <v>32</v>
      </c>
      <c r="J35" s="406">
        <v>22</v>
      </c>
      <c r="K35" s="406">
        <f t="shared" si="12"/>
        <v>177</v>
      </c>
      <c r="L35" s="406">
        <v>93</v>
      </c>
      <c r="M35" s="406">
        <v>84</v>
      </c>
      <c r="N35" s="406">
        <f t="shared" si="13"/>
        <v>239</v>
      </c>
      <c r="O35" s="406">
        <v>142</v>
      </c>
      <c r="P35" s="406">
        <v>97</v>
      </c>
      <c r="Q35" s="406">
        <f t="shared" si="14"/>
        <v>378</v>
      </c>
      <c r="R35" s="406">
        <v>216</v>
      </c>
      <c r="S35" s="406">
        <v>162</v>
      </c>
      <c r="T35" s="353">
        <v>2</v>
      </c>
    </row>
    <row r="36" spans="1:20" ht="32.25" customHeight="1">
      <c r="A36" s="353">
        <v>3</v>
      </c>
      <c r="B36" s="406">
        <f t="shared" si="9"/>
        <v>99</v>
      </c>
      <c r="C36" s="406">
        <v>58</v>
      </c>
      <c r="D36" s="406">
        <v>41</v>
      </c>
      <c r="E36" s="406">
        <f t="shared" si="10"/>
        <v>146</v>
      </c>
      <c r="F36" s="406">
        <v>92</v>
      </c>
      <c r="G36" s="406">
        <v>54</v>
      </c>
      <c r="H36" s="406">
        <f t="shared" si="11"/>
        <v>44</v>
      </c>
      <c r="I36" s="406">
        <v>26</v>
      </c>
      <c r="J36" s="406">
        <v>18</v>
      </c>
      <c r="K36" s="406">
        <f t="shared" si="12"/>
        <v>240</v>
      </c>
      <c r="L36" s="406">
        <v>128</v>
      </c>
      <c r="M36" s="406">
        <v>112</v>
      </c>
      <c r="N36" s="406">
        <f t="shared" si="13"/>
        <v>271</v>
      </c>
      <c r="O36" s="406">
        <v>145</v>
      </c>
      <c r="P36" s="406">
        <v>126</v>
      </c>
      <c r="Q36" s="406">
        <f t="shared" si="14"/>
        <v>370</v>
      </c>
      <c r="R36" s="406">
        <v>198</v>
      </c>
      <c r="S36" s="406">
        <v>172</v>
      </c>
      <c r="T36" s="353">
        <v>3</v>
      </c>
    </row>
    <row r="37" spans="1:20" ht="32.25" customHeight="1">
      <c r="A37" s="353">
        <v>4</v>
      </c>
      <c r="B37" s="406">
        <f t="shared" si="9"/>
        <v>58</v>
      </c>
      <c r="C37" s="406">
        <v>27</v>
      </c>
      <c r="D37" s="406">
        <v>31</v>
      </c>
      <c r="E37" s="406">
        <f t="shared" si="10"/>
        <v>100</v>
      </c>
      <c r="F37" s="406">
        <v>63</v>
      </c>
      <c r="G37" s="406">
        <v>37</v>
      </c>
      <c r="H37" s="406">
        <f t="shared" si="11"/>
        <v>33</v>
      </c>
      <c r="I37" s="406">
        <v>21</v>
      </c>
      <c r="J37" s="406">
        <v>12</v>
      </c>
      <c r="K37" s="406">
        <f t="shared" si="12"/>
        <v>179</v>
      </c>
      <c r="L37" s="406">
        <v>96</v>
      </c>
      <c r="M37" s="406">
        <v>83</v>
      </c>
      <c r="N37" s="406">
        <f t="shared" si="13"/>
        <v>184</v>
      </c>
      <c r="O37" s="406">
        <v>106</v>
      </c>
      <c r="P37" s="406">
        <v>78</v>
      </c>
      <c r="Q37" s="406">
        <f t="shared" si="14"/>
        <v>294</v>
      </c>
      <c r="R37" s="406">
        <v>169</v>
      </c>
      <c r="S37" s="406">
        <v>125</v>
      </c>
      <c r="T37" s="353">
        <v>4</v>
      </c>
    </row>
    <row r="38" spans="1:20" ht="32.25" customHeight="1">
      <c r="A38" s="353">
        <v>5</v>
      </c>
      <c r="B38" s="406">
        <f t="shared" si="9"/>
        <v>69</v>
      </c>
      <c r="C38" s="406">
        <v>38</v>
      </c>
      <c r="D38" s="406">
        <v>31</v>
      </c>
      <c r="E38" s="406">
        <f t="shared" si="10"/>
        <v>101</v>
      </c>
      <c r="F38" s="406">
        <v>49</v>
      </c>
      <c r="G38" s="406">
        <v>52</v>
      </c>
      <c r="H38" s="406">
        <f t="shared" si="11"/>
        <v>36</v>
      </c>
      <c r="I38" s="406">
        <v>22</v>
      </c>
      <c r="J38" s="406">
        <v>14</v>
      </c>
      <c r="K38" s="406">
        <f t="shared" si="12"/>
        <v>144</v>
      </c>
      <c r="L38" s="406">
        <v>81</v>
      </c>
      <c r="M38" s="406">
        <v>63</v>
      </c>
      <c r="N38" s="406">
        <f t="shared" si="13"/>
        <v>187</v>
      </c>
      <c r="O38" s="406">
        <v>103</v>
      </c>
      <c r="P38" s="406">
        <v>84</v>
      </c>
      <c r="Q38" s="406">
        <f t="shared" si="14"/>
        <v>297</v>
      </c>
      <c r="R38" s="406">
        <v>150</v>
      </c>
      <c r="S38" s="406">
        <v>147</v>
      </c>
      <c r="T38" s="353">
        <v>5</v>
      </c>
    </row>
    <row r="39" spans="1:20" ht="32.25" customHeight="1">
      <c r="A39" s="353">
        <v>6</v>
      </c>
      <c r="B39" s="406">
        <f t="shared" si="9"/>
        <v>53</v>
      </c>
      <c r="C39" s="406">
        <v>23</v>
      </c>
      <c r="D39" s="406">
        <v>30</v>
      </c>
      <c r="E39" s="406">
        <f t="shared" si="10"/>
        <v>91</v>
      </c>
      <c r="F39" s="406">
        <v>56</v>
      </c>
      <c r="G39" s="406">
        <v>35</v>
      </c>
      <c r="H39" s="406">
        <f t="shared" si="11"/>
        <v>35</v>
      </c>
      <c r="I39" s="406">
        <v>24</v>
      </c>
      <c r="J39" s="406">
        <v>11</v>
      </c>
      <c r="K39" s="406">
        <f t="shared" si="12"/>
        <v>168</v>
      </c>
      <c r="L39" s="406">
        <v>84</v>
      </c>
      <c r="M39" s="406">
        <v>84</v>
      </c>
      <c r="N39" s="406">
        <f t="shared" si="13"/>
        <v>159</v>
      </c>
      <c r="O39" s="406">
        <v>87</v>
      </c>
      <c r="P39" s="406">
        <v>72</v>
      </c>
      <c r="Q39" s="406">
        <f t="shared" si="14"/>
        <v>280</v>
      </c>
      <c r="R39" s="406">
        <v>153</v>
      </c>
      <c r="S39" s="406">
        <v>127</v>
      </c>
      <c r="T39" s="353">
        <v>6</v>
      </c>
    </row>
    <row r="40" spans="1:20" ht="32.25" customHeight="1">
      <c r="A40" s="353">
        <v>7</v>
      </c>
      <c r="B40" s="406">
        <f t="shared" si="9"/>
        <v>76</v>
      </c>
      <c r="C40" s="406">
        <v>45</v>
      </c>
      <c r="D40" s="406">
        <v>31</v>
      </c>
      <c r="E40" s="406">
        <f t="shared" si="10"/>
        <v>119</v>
      </c>
      <c r="F40" s="406">
        <v>70</v>
      </c>
      <c r="G40" s="406">
        <v>49</v>
      </c>
      <c r="H40" s="406">
        <f t="shared" si="11"/>
        <v>40</v>
      </c>
      <c r="I40" s="406">
        <v>25</v>
      </c>
      <c r="J40" s="406">
        <v>15</v>
      </c>
      <c r="K40" s="406">
        <f t="shared" si="12"/>
        <v>191</v>
      </c>
      <c r="L40" s="406">
        <v>108</v>
      </c>
      <c r="M40" s="406">
        <v>83</v>
      </c>
      <c r="N40" s="406">
        <f t="shared" si="13"/>
        <v>157</v>
      </c>
      <c r="O40" s="406">
        <v>84</v>
      </c>
      <c r="P40" s="406">
        <v>73</v>
      </c>
      <c r="Q40" s="406">
        <f t="shared" si="14"/>
        <v>287</v>
      </c>
      <c r="R40" s="406">
        <v>149</v>
      </c>
      <c r="S40" s="406">
        <v>138</v>
      </c>
      <c r="T40" s="353">
        <v>7</v>
      </c>
    </row>
    <row r="41" spans="1:20" ht="32.25" customHeight="1">
      <c r="A41" s="353">
        <v>8</v>
      </c>
      <c r="B41" s="406">
        <f t="shared" si="9"/>
        <v>67</v>
      </c>
      <c r="C41" s="406">
        <v>35</v>
      </c>
      <c r="D41" s="406">
        <v>32</v>
      </c>
      <c r="E41" s="406">
        <f t="shared" si="10"/>
        <v>134</v>
      </c>
      <c r="F41" s="406">
        <v>83</v>
      </c>
      <c r="G41" s="406">
        <v>51</v>
      </c>
      <c r="H41" s="406">
        <f t="shared" si="11"/>
        <v>45</v>
      </c>
      <c r="I41" s="406">
        <v>25</v>
      </c>
      <c r="J41" s="406">
        <v>20</v>
      </c>
      <c r="K41" s="406">
        <f t="shared" si="12"/>
        <v>181</v>
      </c>
      <c r="L41" s="406">
        <v>97</v>
      </c>
      <c r="M41" s="406">
        <v>84</v>
      </c>
      <c r="N41" s="406">
        <f t="shared" si="13"/>
        <v>200</v>
      </c>
      <c r="O41" s="406">
        <v>116</v>
      </c>
      <c r="P41" s="406">
        <v>84</v>
      </c>
      <c r="Q41" s="406">
        <f t="shared" si="14"/>
        <v>292</v>
      </c>
      <c r="R41" s="406">
        <v>166</v>
      </c>
      <c r="S41" s="406">
        <v>126</v>
      </c>
      <c r="T41" s="353">
        <v>8</v>
      </c>
    </row>
    <row r="42" spans="1:20" ht="32.25" customHeight="1">
      <c r="A42" s="353">
        <v>9</v>
      </c>
      <c r="B42" s="406">
        <f t="shared" si="9"/>
        <v>49</v>
      </c>
      <c r="C42" s="406">
        <v>29</v>
      </c>
      <c r="D42" s="406">
        <v>20</v>
      </c>
      <c r="E42" s="406">
        <f t="shared" si="10"/>
        <v>88</v>
      </c>
      <c r="F42" s="406">
        <v>49</v>
      </c>
      <c r="G42" s="406">
        <v>39</v>
      </c>
      <c r="H42" s="406">
        <f t="shared" si="11"/>
        <v>17</v>
      </c>
      <c r="I42" s="406">
        <v>12</v>
      </c>
      <c r="J42" s="406">
        <v>5</v>
      </c>
      <c r="K42" s="406">
        <f t="shared" si="12"/>
        <v>145</v>
      </c>
      <c r="L42" s="406">
        <v>77</v>
      </c>
      <c r="M42" s="406">
        <v>68</v>
      </c>
      <c r="N42" s="406">
        <f t="shared" si="13"/>
        <v>129</v>
      </c>
      <c r="O42" s="406">
        <v>72</v>
      </c>
      <c r="P42" s="406">
        <v>57</v>
      </c>
      <c r="Q42" s="406">
        <f t="shared" si="14"/>
        <v>258</v>
      </c>
      <c r="R42" s="406">
        <v>151</v>
      </c>
      <c r="S42" s="406">
        <v>107</v>
      </c>
      <c r="T42" s="353">
        <v>9</v>
      </c>
    </row>
    <row r="43" spans="1:20" ht="32.25" customHeight="1">
      <c r="A43" s="353">
        <v>10</v>
      </c>
      <c r="B43" s="406">
        <f t="shared" si="9"/>
        <v>61</v>
      </c>
      <c r="C43" s="406">
        <v>33</v>
      </c>
      <c r="D43" s="406">
        <v>28</v>
      </c>
      <c r="E43" s="406">
        <f t="shared" si="10"/>
        <v>127</v>
      </c>
      <c r="F43" s="406">
        <v>84</v>
      </c>
      <c r="G43" s="406">
        <v>43</v>
      </c>
      <c r="H43" s="406">
        <f t="shared" si="11"/>
        <v>16</v>
      </c>
      <c r="I43" s="406">
        <v>8</v>
      </c>
      <c r="J43" s="406">
        <v>8</v>
      </c>
      <c r="K43" s="406">
        <f t="shared" si="12"/>
        <v>169</v>
      </c>
      <c r="L43" s="406">
        <v>90</v>
      </c>
      <c r="M43" s="406">
        <v>79</v>
      </c>
      <c r="N43" s="406">
        <f t="shared" si="13"/>
        <v>160</v>
      </c>
      <c r="O43" s="406">
        <v>91</v>
      </c>
      <c r="P43" s="406">
        <v>69</v>
      </c>
      <c r="Q43" s="406">
        <f t="shared" si="14"/>
        <v>334</v>
      </c>
      <c r="R43" s="406">
        <v>170</v>
      </c>
      <c r="S43" s="406">
        <v>164</v>
      </c>
      <c r="T43" s="353">
        <v>10</v>
      </c>
    </row>
    <row r="44" spans="1:20" ht="32.25" customHeight="1">
      <c r="A44" s="353">
        <v>11</v>
      </c>
      <c r="B44" s="406">
        <f t="shared" si="9"/>
        <v>72</v>
      </c>
      <c r="C44" s="406">
        <v>32</v>
      </c>
      <c r="D44" s="406">
        <v>40</v>
      </c>
      <c r="E44" s="406">
        <f t="shared" si="10"/>
        <v>108</v>
      </c>
      <c r="F44" s="406">
        <v>50</v>
      </c>
      <c r="G44" s="406">
        <v>58</v>
      </c>
      <c r="H44" s="406">
        <f t="shared" si="11"/>
        <v>27</v>
      </c>
      <c r="I44" s="406">
        <v>20</v>
      </c>
      <c r="J44" s="406">
        <v>7</v>
      </c>
      <c r="K44" s="406">
        <f t="shared" si="12"/>
        <v>152</v>
      </c>
      <c r="L44" s="406">
        <v>79</v>
      </c>
      <c r="M44" s="406">
        <v>73</v>
      </c>
      <c r="N44" s="406">
        <f t="shared" si="13"/>
        <v>190</v>
      </c>
      <c r="O44" s="406">
        <v>106</v>
      </c>
      <c r="P44" s="406">
        <v>84</v>
      </c>
      <c r="Q44" s="406">
        <f t="shared" si="14"/>
        <v>229</v>
      </c>
      <c r="R44" s="406">
        <v>131</v>
      </c>
      <c r="S44" s="406">
        <v>98</v>
      </c>
      <c r="T44" s="353">
        <v>11</v>
      </c>
    </row>
    <row r="45" spans="1:20" ht="32.25" customHeight="1" thickBot="1">
      <c r="A45" s="358">
        <v>12</v>
      </c>
      <c r="B45" s="410">
        <f t="shared" si="9"/>
        <v>77</v>
      </c>
      <c r="C45" s="410">
        <v>44</v>
      </c>
      <c r="D45" s="410">
        <v>33</v>
      </c>
      <c r="E45" s="410">
        <f t="shared" si="10"/>
        <v>123</v>
      </c>
      <c r="F45" s="410">
        <v>56</v>
      </c>
      <c r="G45" s="410">
        <v>67</v>
      </c>
      <c r="H45" s="410">
        <f t="shared" si="11"/>
        <v>30</v>
      </c>
      <c r="I45" s="410">
        <v>20</v>
      </c>
      <c r="J45" s="410">
        <v>10</v>
      </c>
      <c r="K45" s="410">
        <f t="shared" si="12"/>
        <v>190</v>
      </c>
      <c r="L45" s="410">
        <v>103</v>
      </c>
      <c r="M45" s="410">
        <v>87</v>
      </c>
      <c r="N45" s="410">
        <f t="shared" si="13"/>
        <v>198</v>
      </c>
      <c r="O45" s="410">
        <v>109</v>
      </c>
      <c r="P45" s="410">
        <v>89</v>
      </c>
      <c r="Q45" s="410">
        <f t="shared" si="14"/>
        <v>367</v>
      </c>
      <c r="R45" s="410">
        <v>197</v>
      </c>
      <c r="S45" s="410">
        <v>170</v>
      </c>
      <c r="T45" s="358">
        <v>12</v>
      </c>
    </row>
    <row r="46" spans="1:20">
      <c r="A46" s="513" t="s">
        <v>509</v>
      </c>
      <c r="B46" s="513"/>
      <c r="C46" s="514"/>
      <c r="E46" s="513"/>
      <c r="F46" s="513"/>
      <c r="H46" s="513"/>
      <c r="I46" s="513"/>
      <c r="K46" s="513"/>
      <c r="L46" s="513"/>
      <c r="N46" s="513"/>
      <c r="O46" s="513"/>
      <c r="Q46" s="529"/>
      <c r="R46" s="529"/>
      <c r="S46" s="529"/>
      <c r="T46" s="530" t="s">
        <v>510</v>
      </c>
    </row>
    <row r="47" spans="1:20" ht="28.5" customHeight="1">
      <c r="A47" s="658" t="s">
        <v>444</v>
      </c>
      <c r="B47" s="658"/>
      <c r="C47" s="658"/>
      <c r="D47" s="658"/>
      <c r="E47" s="658"/>
      <c r="F47" s="658"/>
      <c r="G47" s="658"/>
      <c r="H47" s="658"/>
      <c r="I47" s="658"/>
      <c r="J47" s="658"/>
      <c r="K47" s="700" t="s">
        <v>362</v>
      </c>
      <c r="L47" s="700"/>
      <c r="M47" s="700"/>
      <c r="N47" s="700"/>
      <c r="O47" s="700"/>
      <c r="P47" s="700"/>
      <c r="Q47" s="700"/>
      <c r="R47" s="700"/>
      <c r="S47" s="700"/>
    </row>
    <row r="48" spans="1:20" ht="18" thickBot="1">
      <c r="A48" s="13" t="s">
        <v>199</v>
      </c>
      <c r="B48" s="13"/>
      <c r="C48" s="191"/>
      <c r="D48" s="503"/>
      <c r="E48" s="13"/>
      <c r="F48" s="13"/>
      <c r="G48" s="169"/>
      <c r="H48" s="13"/>
      <c r="I48" s="13"/>
      <c r="J48" s="169"/>
      <c r="K48" s="13"/>
      <c r="L48" s="13"/>
      <c r="M48" s="169"/>
      <c r="N48" s="13"/>
      <c r="O48" s="13"/>
      <c r="P48" s="169"/>
      <c r="Q48" s="13"/>
      <c r="R48" s="701"/>
      <c r="S48" s="701"/>
      <c r="T48" s="13" t="s">
        <v>96</v>
      </c>
    </row>
    <row r="49" spans="1:20" ht="33" customHeight="1">
      <c r="A49" s="504" t="s">
        <v>207</v>
      </c>
      <c r="B49" s="702" t="s">
        <v>400</v>
      </c>
      <c r="C49" s="703"/>
      <c r="D49" s="704"/>
      <c r="E49" s="702" t="s">
        <v>387</v>
      </c>
      <c r="F49" s="703"/>
      <c r="G49" s="704"/>
      <c r="H49" s="702" t="s">
        <v>401</v>
      </c>
      <c r="I49" s="703"/>
      <c r="J49" s="703"/>
      <c r="K49" s="703" t="s">
        <v>388</v>
      </c>
      <c r="L49" s="703"/>
      <c r="M49" s="704"/>
      <c r="N49" s="702" t="s">
        <v>389</v>
      </c>
      <c r="O49" s="703"/>
      <c r="P49" s="704"/>
      <c r="Q49" s="702" t="s">
        <v>422</v>
      </c>
      <c r="R49" s="703"/>
      <c r="S49" s="704"/>
      <c r="T49" s="504" t="s">
        <v>488</v>
      </c>
    </row>
    <row r="50" spans="1:20" ht="33" customHeight="1">
      <c r="A50" s="505" t="s">
        <v>333</v>
      </c>
      <c r="B50" s="505"/>
      <c r="C50" s="507" t="s">
        <v>405</v>
      </c>
      <c r="D50" s="507" t="s">
        <v>408</v>
      </c>
      <c r="E50" s="505"/>
      <c r="F50" s="507" t="s">
        <v>405</v>
      </c>
      <c r="G50" s="507" t="s">
        <v>408</v>
      </c>
      <c r="H50" s="505"/>
      <c r="I50" s="507" t="s">
        <v>405</v>
      </c>
      <c r="J50" s="507" t="s">
        <v>408</v>
      </c>
      <c r="K50" s="505"/>
      <c r="L50" s="507" t="s">
        <v>405</v>
      </c>
      <c r="M50" s="507" t="s">
        <v>408</v>
      </c>
      <c r="N50" s="505"/>
      <c r="O50" s="507" t="s">
        <v>405</v>
      </c>
      <c r="P50" s="507" t="s">
        <v>408</v>
      </c>
      <c r="Q50" s="506"/>
      <c r="R50" s="507" t="s">
        <v>424</v>
      </c>
      <c r="S50" s="307" t="s">
        <v>425</v>
      </c>
      <c r="T50" s="505" t="s">
        <v>489</v>
      </c>
    </row>
    <row r="51" spans="1:20" ht="33" customHeight="1">
      <c r="A51" s="314">
        <v>2013</v>
      </c>
      <c r="B51" s="509">
        <v>1779</v>
      </c>
      <c r="C51" s="510">
        <v>892</v>
      </c>
      <c r="D51" s="510">
        <v>887</v>
      </c>
      <c r="E51" s="510">
        <v>1594</v>
      </c>
      <c r="F51" s="510">
        <v>820</v>
      </c>
      <c r="G51" s="510">
        <v>774</v>
      </c>
      <c r="H51" s="510">
        <v>1861</v>
      </c>
      <c r="I51" s="510">
        <v>979</v>
      </c>
      <c r="J51" s="510">
        <v>882</v>
      </c>
      <c r="K51" s="510">
        <v>1623</v>
      </c>
      <c r="L51" s="510">
        <v>889</v>
      </c>
      <c r="M51" s="510">
        <v>734</v>
      </c>
      <c r="N51" s="510">
        <v>625</v>
      </c>
      <c r="O51" s="510">
        <v>345</v>
      </c>
      <c r="P51" s="510">
        <v>280</v>
      </c>
      <c r="Q51" s="510">
        <v>330</v>
      </c>
      <c r="R51" s="510">
        <v>175</v>
      </c>
      <c r="S51" s="510">
        <v>155</v>
      </c>
      <c r="T51" s="314">
        <v>2013</v>
      </c>
    </row>
    <row r="52" spans="1:20" ht="33" customHeight="1">
      <c r="A52" s="314">
        <v>2014</v>
      </c>
      <c r="B52" s="509">
        <v>3231</v>
      </c>
      <c r="C52" s="510" t="s">
        <v>435</v>
      </c>
      <c r="D52" s="510" t="s">
        <v>435</v>
      </c>
      <c r="E52" s="510">
        <v>1718</v>
      </c>
      <c r="F52" s="510" t="s">
        <v>435</v>
      </c>
      <c r="G52" s="510" t="s">
        <v>435</v>
      </c>
      <c r="H52" s="510">
        <v>2083</v>
      </c>
      <c r="I52" s="510" t="s">
        <v>435</v>
      </c>
      <c r="J52" s="510" t="s">
        <v>435</v>
      </c>
      <c r="K52" s="510">
        <v>1638</v>
      </c>
      <c r="L52" s="510" t="s">
        <v>435</v>
      </c>
      <c r="M52" s="510" t="s">
        <v>435</v>
      </c>
      <c r="N52" s="510">
        <v>813</v>
      </c>
      <c r="O52" s="510" t="s">
        <v>435</v>
      </c>
      <c r="P52" s="510" t="s">
        <v>435</v>
      </c>
      <c r="Q52" s="510">
        <v>738</v>
      </c>
      <c r="R52" s="510" t="s">
        <v>435</v>
      </c>
      <c r="S52" s="510" t="s">
        <v>435</v>
      </c>
      <c r="T52" s="314">
        <v>2014</v>
      </c>
    </row>
    <row r="53" spans="1:20" ht="33" customHeight="1">
      <c r="A53" s="314">
        <v>2015</v>
      </c>
      <c r="B53" s="509">
        <v>2595</v>
      </c>
      <c r="C53" s="347">
        <v>1297</v>
      </c>
      <c r="D53" s="347">
        <v>1298</v>
      </c>
      <c r="E53" s="510">
        <v>1677</v>
      </c>
      <c r="F53" s="347">
        <v>904</v>
      </c>
      <c r="G53" s="347">
        <v>773</v>
      </c>
      <c r="H53" s="510">
        <v>2325</v>
      </c>
      <c r="I53" s="347">
        <v>1314</v>
      </c>
      <c r="J53" s="347">
        <v>1011</v>
      </c>
      <c r="K53" s="510">
        <v>1707</v>
      </c>
      <c r="L53" s="347">
        <v>921</v>
      </c>
      <c r="M53" s="347">
        <v>786</v>
      </c>
      <c r="N53" s="510">
        <v>994</v>
      </c>
      <c r="O53" s="347">
        <v>517</v>
      </c>
      <c r="P53" s="347">
        <v>477</v>
      </c>
      <c r="Q53" s="510">
        <v>938</v>
      </c>
      <c r="R53" s="347">
        <v>473</v>
      </c>
      <c r="S53" s="347">
        <v>465</v>
      </c>
      <c r="T53" s="314">
        <v>2015</v>
      </c>
    </row>
    <row r="54" spans="1:20" ht="33" customHeight="1">
      <c r="A54" s="314">
        <v>2016</v>
      </c>
      <c r="B54" s="510">
        <v>1973</v>
      </c>
      <c r="C54" s="347">
        <v>1020</v>
      </c>
      <c r="D54" s="347">
        <v>953</v>
      </c>
      <c r="E54" s="510">
        <v>1508</v>
      </c>
      <c r="F54" s="347">
        <v>792</v>
      </c>
      <c r="G54" s="347">
        <v>716</v>
      </c>
      <c r="H54" s="510">
        <v>1954</v>
      </c>
      <c r="I54" s="347">
        <v>1073</v>
      </c>
      <c r="J54" s="347">
        <v>881</v>
      </c>
      <c r="K54" s="510">
        <v>1511</v>
      </c>
      <c r="L54" s="347">
        <v>872</v>
      </c>
      <c r="M54" s="347">
        <v>639</v>
      </c>
      <c r="N54" s="510">
        <v>923</v>
      </c>
      <c r="O54" s="347">
        <v>512</v>
      </c>
      <c r="P54" s="347">
        <v>411</v>
      </c>
      <c r="Q54" s="510">
        <v>741</v>
      </c>
      <c r="R54" s="347">
        <v>394</v>
      </c>
      <c r="S54" s="347">
        <v>347</v>
      </c>
      <c r="T54" s="314">
        <v>2016</v>
      </c>
    </row>
    <row r="55" spans="1:20" ht="33" customHeight="1">
      <c r="A55" s="314">
        <v>2017</v>
      </c>
      <c r="B55" s="510">
        <v>1770</v>
      </c>
      <c r="C55" s="347">
        <v>942</v>
      </c>
      <c r="D55" s="347">
        <v>828</v>
      </c>
      <c r="E55" s="510">
        <v>1386</v>
      </c>
      <c r="F55" s="347">
        <v>746</v>
      </c>
      <c r="G55" s="347">
        <v>640</v>
      </c>
      <c r="H55" s="510">
        <v>1751</v>
      </c>
      <c r="I55" s="347">
        <v>977</v>
      </c>
      <c r="J55" s="347">
        <v>774</v>
      </c>
      <c r="K55" s="510">
        <v>1341</v>
      </c>
      <c r="L55" s="347">
        <v>771</v>
      </c>
      <c r="M55" s="347">
        <v>570</v>
      </c>
      <c r="N55" s="510">
        <v>930</v>
      </c>
      <c r="O55" s="347">
        <v>506</v>
      </c>
      <c r="P55" s="347">
        <v>424</v>
      </c>
      <c r="Q55" s="510">
        <v>683</v>
      </c>
      <c r="R55" s="347">
        <v>338</v>
      </c>
      <c r="S55" s="347">
        <v>345</v>
      </c>
      <c r="T55" s="314">
        <v>2017</v>
      </c>
    </row>
    <row r="56" spans="1:20" s="521" customFormat="1" ht="33" customHeight="1">
      <c r="A56" s="349">
        <v>2018</v>
      </c>
      <c r="B56" s="403">
        <f t="shared" ref="B56:S56" si="15">SUM(B57:B68)</f>
        <v>1570</v>
      </c>
      <c r="C56" s="403">
        <f t="shared" si="15"/>
        <v>822</v>
      </c>
      <c r="D56" s="403">
        <f t="shared" si="15"/>
        <v>748</v>
      </c>
      <c r="E56" s="403">
        <f t="shared" si="15"/>
        <v>1349</v>
      </c>
      <c r="F56" s="403">
        <f t="shared" si="15"/>
        <v>717</v>
      </c>
      <c r="G56" s="403">
        <f t="shared" si="15"/>
        <v>632</v>
      </c>
      <c r="H56" s="403">
        <f t="shared" si="15"/>
        <v>1536</v>
      </c>
      <c r="I56" s="403">
        <f t="shared" si="15"/>
        <v>838</v>
      </c>
      <c r="J56" s="403">
        <f t="shared" si="15"/>
        <v>698</v>
      </c>
      <c r="K56" s="403">
        <f t="shared" si="15"/>
        <v>1340</v>
      </c>
      <c r="L56" s="403">
        <f t="shared" si="15"/>
        <v>736</v>
      </c>
      <c r="M56" s="403">
        <f t="shared" si="15"/>
        <v>604</v>
      </c>
      <c r="N56" s="403">
        <f t="shared" si="15"/>
        <v>887</v>
      </c>
      <c r="O56" s="403">
        <f t="shared" si="15"/>
        <v>451</v>
      </c>
      <c r="P56" s="403">
        <f t="shared" si="15"/>
        <v>436</v>
      </c>
      <c r="Q56" s="403">
        <f t="shared" si="15"/>
        <v>754</v>
      </c>
      <c r="R56" s="403">
        <f t="shared" si="15"/>
        <v>400</v>
      </c>
      <c r="S56" s="403">
        <f t="shared" si="15"/>
        <v>354</v>
      </c>
      <c r="T56" s="349">
        <v>2018</v>
      </c>
    </row>
    <row r="57" spans="1:20" ht="33" customHeight="1">
      <c r="A57" s="353">
        <v>1</v>
      </c>
      <c r="B57" s="406">
        <f t="shared" ref="B57:B68" si="16">SUM(C57:D57)</f>
        <v>163</v>
      </c>
      <c r="C57" s="406">
        <v>73</v>
      </c>
      <c r="D57" s="406">
        <v>90</v>
      </c>
      <c r="E57" s="406">
        <f t="shared" ref="E57:E68" si="17">SUM(F57:G57)</f>
        <v>106</v>
      </c>
      <c r="F57" s="406">
        <v>61</v>
      </c>
      <c r="G57" s="406">
        <v>45</v>
      </c>
      <c r="H57" s="406">
        <f t="shared" ref="H57:H68" si="18">SUM(I57:J57)</f>
        <v>161</v>
      </c>
      <c r="I57" s="406">
        <v>80</v>
      </c>
      <c r="J57" s="406">
        <v>81</v>
      </c>
      <c r="K57" s="406">
        <f t="shared" ref="K57:K68" si="19">SUM(L57:M57)</f>
        <v>161</v>
      </c>
      <c r="L57" s="406">
        <v>88</v>
      </c>
      <c r="M57" s="406">
        <v>73</v>
      </c>
      <c r="N57" s="406">
        <f t="shared" ref="N57:N68" si="20">SUM(O57:P57)</f>
        <v>101</v>
      </c>
      <c r="O57" s="406">
        <v>46</v>
      </c>
      <c r="P57" s="406">
        <v>55</v>
      </c>
      <c r="Q57" s="406">
        <f t="shared" ref="Q57:Q68" si="21">SUM(R57:S57)</f>
        <v>57</v>
      </c>
      <c r="R57" s="406">
        <v>29</v>
      </c>
      <c r="S57" s="406">
        <v>28</v>
      </c>
      <c r="T57" s="353">
        <v>1</v>
      </c>
    </row>
    <row r="58" spans="1:20" ht="33" customHeight="1">
      <c r="A58" s="353">
        <v>2</v>
      </c>
      <c r="B58" s="406">
        <f t="shared" si="16"/>
        <v>177</v>
      </c>
      <c r="C58" s="406">
        <v>93</v>
      </c>
      <c r="D58" s="406">
        <v>84</v>
      </c>
      <c r="E58" s="406">
        <f t="shared" si="17"/>
        <v>132</v>
      </c>
      <c r="F58" s="406">
        <v>78</v>
      </c>
      <c r="G58" s="406">
        <v>54</v>
      </c>
      <c r="H58" s="406">
        <f t="shared" si="18"/>
        <v>163</v>
      </c>
      <c r="I58" s="406">
        <v>100</v>
      </c>
      <c r="J58" s="406">
        <v>63</v>
      </c>
      <c r="K58" s="406">
        <f t="shared" si="19"/>
        <v>174</v>
      </c>
      <c r="L58" s="406">
        <v>91</v>
      </c>
      <c r="M58" s="406">
        <v>83</v>
      </c>
      <c r="N58" s="406">
        <f t="shared" si="20"/>
        <v>103</v>
      </c>
      <c r="O58" s="406">
        <v>57</v>
      </c>
      <c r="P58" s="406">
        <v>46</v>
      </c>
      <c r="Q58" s="406">
        <f t="shared" si="21"/>
        <v>100</v>
      </c>
      <c r="R58" s="406">
        <v>47</v>
      </c>
      <c r="S58" s="406">
        <v>53</v>
      </c>
      <c r="T58" s="353">
        <v>2</v>
      </c>
    </row>
    <row r="59" spans="1:20" ht="33" customHeight="1">
      <c r="A59" s="353">
        <v>3</v>
      </c>
      <c r="B59" s="406">
        <f t="shared" si="16"/>
        <v>165</v>
      </c>
      <c r="C59" s="406">
        <v>86</v>
      </c>
      <c r="D59" s="406">
        <v>79</v>
      </c>
      <c r="E59" s="406">
        <f t="shared" si="17"/>
        <v>127</v>
      </c>
      <c r="F59" s="406">
        <v>64</v>
      </c>
      <c r="G59" s="406">
        <v>63</v>
      </c>
      <c r="H59" s="406">
        <f t="shared" si="18"/>
        <v>160</v>
      </c>
      <c r="I59" s="406">
        <v>98</v>
      </c>
      <c r="J59" s="406">
        <v>62</v>
      </c>
      <c r="K59" s="406">
        <f t="shared" si="19"/>
        <v>128</v>
      </c>
      <c r="L59" s="406">
        <v>80</v>
      </c>
      <c r="M59" s="406">
        <v>48</v>
      </c>
      <c r="N59" s="406">
        <f t="shared" si="20"/>
        <v>80</v>
      </c>
      <c r="O59" s="406">
        <v>41</v>
      </c>
      <c r="P59" s="406">
        <v>39</v>
      </c>
      <c r="Q59" s="406">
        <f t="shared" si="21"/>
        <v>77</v>
      </c>
      <c r="R59" s="406">
        <v>45</v>
      </c>
      <c r="S59" s="406">
        <v>32</v>
      </c>
      <c r="T59" s="353">
        <v>3</v>
      </c>
    </row>
    <row r="60" spans="1:20" ht="33" customHeight="1">
      <c r="A60" s="353">
        <v>4</v>
      </c>
      <c r="B60" s="406">
        <f t="shared" si="16"/>
        <v>149</v>
      </c>
      <c r="C60" s="406">
        <v>73</v>
      </c>
      <c r="D60" s="406">
        <v>76</v>
      </c>
      <c r="E60" s="406">
        <f t="shared" si="17"/>
        <v>119</v>
      </c>
      <c r="F60" s="406">
        <v>66</v>
      </c>
      <c r="G60" s="406">
        <v>53</v>
      </c>
      <c r="H60" s="406">
        <f t="shared" si="18"/>
        <v>137</v>
      </c>
      <c r="I60" s="406">
        <v>78</v>
      </c>
      <c r="J60" s="406">
        <v>59</v>
      </c>
      <c r="K60" s="406">
        <f t="shared" si="19"/>
        <v>88</v>
      </c>
      <c r="L60" s="406">
        <v>48</v>
      </c>
      <c r="M60" s="406">
        <v>40</v>
      </c>
      <c r="N60" s="406">
        <f t="shared" si="20"/>
        <v>76</v>
      </c>
      <c r="O60" s="406">
        <v>39</v>
      </c>
      <c r="P60" s="406">
        <v>37</v>
      </c>
      <c r="Q60" s="406">
        <f t="shared" si="21"/>
        <v>46</v>
      </c>
      <c r="R60" s="406">
        <v>27</v>
      </c>
      <c r="S60" s="406">
        <v>19</v>
      </c>
      <c r="T60" s="353">
        <v>4</v>
      </c>
    </row>
    <row r="61" spans="1:20" ht="33" customHeight="1">
      <c r="A61" s="353">
        <v>5</v>
      </c>
      <c r="B61" s="406">
        <f t="shared" si="16"/>
        <v>115</v>
      </c>
      <c r="C61" s="406">
        <v>61</v>
      </c>
      <c r="D61" s="406">
        <v>54</v>
      </c>
      <c r="E61" s="406">
        <f t="shared" si="17"/>
        <v>126</v>
      </c>
      <c r="F61" s="406">
        <v>65</v>
      </c>
      <c r="G61" s="406">
        <v>61</v>
      </c>
      <c r="H61" s="406">
        <f t="shared" si="18"/>
        <v>126</v>
      </c>
      <c r="I61" s="406">
        <v>67</v>
      </c>
      <c r="J61" s="406">
        <v>59</v>
      </c>
      <c r="K61" s="406">
        <f t="shared" si="19"/>
        <v>95</v>
      </c>
      <c r="L61" s="406">
        <v>49</v>
      </c>
      <c r="M61" s="406">
        <v>46</v>
      </c>
      <c r="N61" s="406">
        <f t="shared" si="20"/>
        <v>50</v>
      </c>
      <c r="O61" s="406">
        <v>29</v>
      </c>
      <c r="P61" s="406">
        <v>21</v>
      </c>
      <c r="Q61" s="406">
        <f t="shared" si="21"/>
        <v>47</v>
      </c>
      <c r="R61" s="406">
        <v>23</v>
      </c>
      <c r="S61" s="406">
        <v>24</v>
      </c>
      <c r="T61" s="353">
        <v>5</v>
      </c>
    </row>
    <row r="62" spans="1:20" ht="33" customHeight="1">
      <c r="A62" s="353">
        <v>6</v>
      </c>
      <c r="B62" s="406">
        <f t="shared" si="16"/>
        <v>112</v>
      </c>
      <c r="C62" s="406">
        <v>62</v>
      </c>
      <c r="D62" s="406">
        <v>50</v>
      </c>
      <c r="E62" s="406">
        <f t="shared" si="17"/>
        <v>96</v>
      </c>
      <c r="F62" s="406">
        <v>51</v>
      </c>
      <c r="G62" s="406">
        <v>45</v>
      </c>
      <c r="H62" s="406">
        <f t="shared" si="18"/>
        <v>107</v>
      </c>
      <c r="I62" s="406">
        <v>54</v>
      </c>
      <c r="J62" s="406">
        <v>53</v>
      </c>
      <c r="K62" s="406">
        <f t="shared" si="19"/>
        <v>82</v>
      </c>
      <c r="L62" s="406">
        <v>41</v>
      </c>
      <c r="M62" s="406">
        <v>41</v>
      </c>
      <c r="N62" s="406">
        <f t="shared" si="20"/>
        <v>63</v>
      </c>
      <c r="O62" s="406">
        <v>33</v>
      </c>
      <c r="P62" s="406">
        <v>30</v>
      </c>
      <c r="Q62" s="406">
        <f t="shared" si="21"/>
        <v>69</v>
      </c>
      <c r="R62" s="406">
        <v>38</v>
      </c>
      <c r="S62" s="406">
        <v>31</v>
      </c>
      <c r="T62" s="353">
        <v>6</v>
      </c>
    </row>
    <row r="63" spans="1:20" ht="33" customHeight="1">
      <c r="A63" s="353">
        <v>7</v>
      </c>
      <c r="B63" s="406">
        <f t="shared" si="16"/>
        <v>111</v>
      </c>
      <c r="C63" s="406">
        <v>59</v>
      </c>
      <c r="D63" s="406">
        <v>52</v>
      </c>
      <c r="E63" s="406">
        <f t="shared" si="17"/>
        <v>86</v>
      </c>
      <c r="F63" s="406">
        <v>43</v>
      </c>
      <c r="G63" s="406">
        <v>43</v>
      </c>
      <c r="H63" s="406">
        <f t="shared" si="18"/>
        <v>101</v>
      </c>
      <c r="I63" s="406">
        <v>50</v>
      </c>
      <c r="J63" s="406">
        <v>51</v>
      </c>
      <c r="K63" s="406">
        <f t="shared" si="19"/>
        <v>118</v>
      </c>
      <c r="L63" s="406">
        <v>68</v>
      </c>
      <c r="M63" s="406">
        <v>50</v>
      </c>
      <c r="N63" s="406">
        <f t="shared" si="20"/>
        <v>100</v>
      </c>
      <c r="O63" s="406">
        <v>51</v>
      </c>
      <c r="P63" s="406">
        <v>49</v>
      </c>
      <c r="Q63" s="406">
        <f t="shared" si="21"/>
        <v>62</v>
      </c>
      <c r="R63" s="406">
        <v>35</v>
      </c>
      <c r="S63" s="406">
        <v>27</v>
      </c>
      <c r="T63" s="353">
        <v>7</v>
      </c>
    </row>
    <row r="64" spans="1:20" ht="33" customHeight="1">
      <c r="A64" s="353">
        <v>8</v>
      </c>
      <c r="B64" s="406">
        <f t="shared" si="16"/>
        <v>148</v>
      </c>
      <c r="C64" s="406">
        <v>88</v>
      </c>
      <c r="D64" s="406">
        <v>60</v>
      </c>
      <c r="E64" s="406">
        <f t="shared" si="17"/>
        <v>90</v>
      </c>
      <c r="F64" s="406">
        <v>49</v>
      </c>
      <c r="G64" s="406">
        <v>41</v>
      </c>
      <c r="H64" s="406">
        <f t="shared" si="18"/>
        <v>139</v>
      </c>
      <c r="I64" s="406">
        <v>68</v>
      </c>
      <c r="J64" s="406">
        <v>71</v>
      </c>
      <c r="K64" s="406">
        <f t="shared" si="19"/>
        <v>126</v>
      </c>
      <c r="L64" s="406">
        <v>68</v>
      </c>
      <c r="M64" s="406">
        <v>58</v>
      </c>
      <c r="N64" s="406">
        <f t="shared" si="20"/>
        <v>76</v>
      </c>
      <c r="O64" s="406">
        <v>38</v>
      </c>
      <c r="P64" s="406">
        <v>38</v>
      </c>
      <c r="Q64" s="406">
        <f t="shared" si="21"/>
        <v>67</v>
      </c>
      <c r="R64" s="406">
        <v>32</v>
      </c>
      <c r="S64" s="406">
        <v>35</v>
      </c>
      <c r="T64" s="353">
        <v>8</v>
      </c>
    </row>
    <row r="65" spans="1:20" ht="33" customHeight="1">
      <c r="A65" s="353">
        <v>9</v>
      </c>
      <c r="B65" s="406">
        <f t="shared" si="16"/>
        <v>92</v>
      </c>
      <c r="C65" s="406">
        <v>48</v>
      </c>
      <c r="D65" s="406">
        <v>44</v>
      </c>
      <c r="E65" s="406">
        <f t="shared" si="17"/>
        <v>89</v>
      </c>
      <c r="F65" s="406">
        <v>44</v>
      </c>
      <c r="G65" s="406">
        <v>45</v>
      </c>
      <c r="H65" s="406">
        <f t="shared" si="18"/>
        <v>93</v>
      </c>
      <c r="I65" s="406">
        <v>49</v>
      </c>
      <c r="J65" s="406">
        <v>44</v>
      </c>
      <c r="K65" s="406">
        <f t="shared" si="19"/>
        <v>76</v>
      </c>
      <c r="L65" s="406">
        <v>40</v>
      </c>
      <c r="M65" s="406">
        <v>36</v>
      </c>
      <c r="N65" s="406">
        <f t="shared" si="20"/>
        <v>58</v>
      </c>
      <c r="O65" s="406">
        <v>24</v>
      </c>
      <c r="P65" s="406">
        <v>34</v>
      </c>
      <c r="Q65" s="406">
        <f t="shared" si="21"/>
        <v>50</v>
      </c>
      <c r="R65" s="406">
        <v>32</v>
      </c>
      <c r="S65" s="406">
        <v>18</v>
      </c>
      <c r="T65" s="353">
        <v>9</v>
      </c>
    </row>
    <row r="66" spans="1:20" ht="33" customHeight="1">
      <c r="A66" s="353">
        <v>10</v>
      </c>
      <c r="B66" s="406">
        <f t="shared" si="16"/>
        <v>83</v>
      </c>
      <c r="C66" s="406">
        <v>46</v>
      </c>
      <c r="D66" s="406">
        <v>37</v>
      </c>
      <c r="E66" s="406">
        <f t="shared" si="17"/>
        <v>121</v>
      </c>
      <c r="F66" s="406">
        <v>66</v>
      </c>
      <c r="G66" s="406">
        <v>55</v>
      </c>
      <c r="H66" s="406">
        <f t="shared" si="18"/>
        <v>95</v>
      </c>
      <c r="I66" s="406">
        <v>54</v>
      </c>
      <c r="J66" s="406">
        <v>41</v>
      </c>
      <c r="K66" s="406">
        <f t="shared" si="19"/>
        <v>81</v>
      </c>
      <c r="L66" s="406">
        <v>47</v>
      </c>
      <c r="M66" s="406">
        <v>34</v>
      </c>
      <c r="N66" s="406">
        <f t="shared" si="20"/>
        <v>61</v>
      </c>
      <c r="O66" s="406">
        <v>34</v>
      </c>
      <c r="P66" s="406">
        <v>27</v>
      </c>
      <c r="Q66" s="406">
        <f t="shared" si="21"/>
        <v>56</v>
      </c>
      <c r="R66" s="406">
        <v>22</v>
      </c>
      <c r="S66" s="406">
        <v>34</v>
      </c>
      <c r="T66" s="353">
        <v>10</v>
      </c>
    </row>
    <row r="67" spans="1:20" ht="33" customHeight="1">
      <c r="A67" s="353">
        <v>11</v>
      </c>
      <c r="B67" s="406">
        <f t="shared" si="16"/>
        <v>119</v>
      </c>
      <c r="C67" s="406">
        <v>66</v>
      </c>
      <c r="D67" s="406">
        <v>53</v>
      </c>
      <c r="E67" s="406">
        <f t="shared" si="17"/>
        <v>106</v>
      </c>
      <c r="F67" s="406">
        <v>54</v>
      </c>
      <c r="G67" s="406">
        <v>52</v>
      </c>
      <c r="H67" s="406">
        <f t="shared" si="18"/>
        <v>111</v>
      </c>
      <c r="I67" s="406">
        <v>66</v>
      </c>
      <c r="J67" s="406">
        <v>45</v>
      </c>
      <c r="K67" s="406">
        <f t="shared" si="19"/>
        <v>93</v>
      </c>
      <c r="L67" s="406">
        <v>48</v>
      </c>
      <c r="M67" s="406">
        <v>45</v>
      </c>
      <c r="N67" s="406">
        <f t="shared" si="20"/>
        <v>41</v>
      </c>
      <c r="O67" s="406">
        <v>18</v>
      </c>
      <c r="P67" s="406">
        <v>23</v>
      </c>
      <c r="Q67" s="406">
        <f t="shared" si="21"/>
        <v>59</v>
      </c>
      <c r="R67" s="406">
        <v>28</v>
      </c>
      <c r="S67" s="406">
        <v>31</v>
      </c>
      <c r="T67" s="353">
        <v>11</v>
      </c>
    </row>
    <row r="68" spans="1:20" ht="33" customHeight="1" thickBot="1">
      <c r="A68" s="358">
        <v>12</v>
      </c>
      <c r="B68" s="410">
        <f t="shared" si="16"/>
        <v>136</v>
      </c>
      <c r="C68" s="410">
        <v>67</v>
      </c>
      <c r="D68" s="410">
        <v>69</v>
      </c>
      <c r="E68" s="410">
        <f t="shared" si="17"/>
        <v>151</v>
      </c>
      <c r="F68" s="410">
        <v>76</v>
      </c>
      <c r="G68" s="410">
        <v>75</v>
      </c>
      <c r="H68" s="410">
        <f t="shared" si="18"/>
        <v>143</v>
      </c>
      <c r="I68" s="410">
        <v>74</v>
      </c>
      <c r="J68" s="410">
        <v>69</v>
      </c>
      <c r="K68" s="410">
        <f t="shared" si="19"/>
        <v>118</v>
      </c>
      <c r="L68" s="410">
        <v>68</v>
      </c>
      <c r="M68" s="410">
        <v>50</v>
      </c>
      <c r="N68" s="410">
        <f t="shared" si="20"/>
        <v>78</v>
      </c>
      <c r="O68" s="410">
        <v>41</v>
      </c>
      <c r="P68" s="410">
        <v>37</v>
      </c>
      <c r="Q68" s="410">
        <f t="shared" si="21"/>
        <v>64</v>
      </c>
      <c r="R68" s="410">
        <v>42</v>
      </c>
      <c r="S68" s="410">
        <v>22</v>
      </c>
      <c r="T68" s="358">
        <v>12</v>
      </c>
    </row>
    <row r="69" spans="1:20">
      <c r="A69" s="513" t="s">
        <v>509</v>
      </c>
      <c r="B69" s="513"/>
      <c r="C69" s="514"/>
      <c r="E69" s="513"/>
      <c r="F69" s="513"/>
      <c r="H69" s="513"/>
      <c r="I69" s="513"/>
      <c r="K69" s="513"/>
      <c r="L69" s="513"/>
      <c r="N69" s="513"/>
      <c r="O69" s="513"/>
      <c r="Q69" s="529"/>
      <c r="R69" s="529"/>
      <c r="S69" s="529"/>
      <c r="T69" s="530" t="s">
        <v>510</v>
      </c>
    </row>
  </sheetData>
  <mergeCells count="27">
    <mergeCell ref="B49:D49"/>
    <mergeCell ref="E49:G49"/>
    <mergeCell ref="H49:J49"/>
    <mergeCell ref="K47:S47"/>
    <mergeCell ref="R48:S48"/>
    <mergeCell ref="K49:M49"/>
    <mergeCell ref="N49:P49"/>
    <mergeCell ref="Q49:S49"/>
    <mergeCell ref="R25:S25"/>
    <mergeCell ref="K26:M26"/>
    <mergeCell ref="N26:P26"/>
    <mergeCell ref="Q26:S26"/>
    <mergeCell ref="A47:J47"/>
    <mergeCell ref="B26:D26"/>
    <mergeCell ref="E26:G26"/>
    <mergeCell ref="H26:J26"/>
    <mergeCell ref="Q3:S3"/>
    <mergeCell ref="R2:S2"/>
    <mergeCell ref="K1:S1"/>
    <mergeCell ref="A24:J24"/>
    <mergeCell ref="A1:J1"/>
    <mergeCell ref="K3:M3"/>
    <mergeCell ref="N3:P3"/>
    <mergeCell ref="K24:S24"/>
    <mergeCell ref="B3:D3"/>
    <mergeCell ref="E3:G3"/>
    <mergeCell ref="H3:J3"/>
  </mergeCells>
  <phoneticPr fontId="18" type="noConversion"/>
  <printOptions horizontalCentered="1" gridLinesSet="0"/>
  <pageMargins left="0.78740157480314965" right="0.78740157480314965" top="0.98425196850393704" bottom="0.98425196850393704" header="0.59055118110236227" footer="0.27559055118110237"/>
  <pageSetup paperSize="7" scale="76" firstPageNumber="72" pageOrder="overThenDown" orientation="portrait" r:id="rId1"/>
  <headerFooter differentOddEven="1"/>
  <rowBreaks count="2" manualBreakCount="2">
    <brk id="23" max="16383" man="1"/>
    <brk id="46" max="16383" man="1"/>
  </rowBreaks>
  <colBreaks count="1" manualBreakCount="1">
    <brk id="10" max="6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R19"/>
  <sheetViews>
    <sheetView view="pageBreakPreview" zoomScale="115" zoomScaleNormal="100" zoomScaleSheetLayoutView="115" workbookViewId="0">
      <pane xSplit="1" ySplit="5" topLeftCell="B6" activePane="bottomRight" state="frozen"/>
      <selection pane="topRight" activeCell="B1" sqref="B1"/>
      <selection pane="bottomLeft" activeCell="A6" sqref="A6"/>
      <selection pane="bottomRight" sqref="A1:S1"/>
    </sheetView>
  </sheetViews>
  <sheetFormatPr defaultRowHeight="17.25"/>
  <cols>
    <col min="1" max="1" width="8" style="544" customWidth="1"/>
    <col min="2" max="13" width="6" style="544" customWidth="1"/>
    <col min="14" max="16" width="5.625" style="544" customWidth="1"/>
    <col min="17" max="19" width="6" style="544" customWidth="1"/>
    <col min="20" max="28" width="5.625" style="544" customWidth="1"/>
    <col min="29" max="29" width="10.625" style="544" customWidth="1"/>
    <col min="30" max="30" width="4.625" style="579" customWidth="1"/>
    <col min="31" max="43" width="4.75" style="579" customWidth="1"/>
    <col min="44" max="16384" width="9" style="544"/>
  </cols>
  <sheetData>
    <row r="1" spans="1:44" s="537" customFormat="1" ht="28.5" customHeight="1">
      <c r="A1" s="711" t="s">
        <v>556</v>
      </c>
      <c r="B1" s="711"/>
      <c r="C1" s="711"/>
      <c r="D1" s="711"/>
      <c r="E1" s="711"/>
      <c r="F1" s="711"/>
      <c r="G1" s="711"/>
      <c r="H1" s="711"/>
      <c r="I1" s="711"/>
      <c r="J1" s="711"/>
      <c r="K1" s="711"/>
      <c r="L1" s="711"/>
      <c r="M1" s="711"/>
      <c r="N1" s="711"/>
      <c r="O1" s="711"/>
      <c r="P1" s="711"/>
      <c r="Q1" s="711"/>
      <c r="R1" s="711"/>
      <c r="S1" s="711"/>
      <c r="T1" s="711"/>
      <c r="U1" s="711"/>
      <c r="V1" s="711"/>
      <c r="W1" s="711"/>
      <c r="X1" s="711"/>
      <c r="Y1" s="711"/>
      <c r="Z1" s="711"/>
      <c r="AA1" s="711"/>
      <c r="AB1" s="711"/>
      <c r="AC1" s="711"/>
      <c r="AD1" s="531"/>
      <c r="AE1" s="532"/>
      <c r="AF1" s="533"/>
      <c r="AG1" s="534"/>
      <c r="AH1" s="535"/>
      <c r="AI1" s="532"/>
      <c r="AJ1" s="532"/>
      <c r="AK1" s="532"/>
      <c r="AL1" s="532"/>
      <c r="AM1" s="532"/>
      <c r="AN1" s="532"/>
      <c r="AO1" s="532"/>
      <c r="AP1" s="532"/>
      <c r="AQ1" s="532"/>
      <c r="AR1" s="536"/>
    </row>
    <row r="2" spans="1:44" s="542" customFormat="1" ht="18" customHeight="1" thickBot="1">
      <c r="A2" s="538" t="s">
        <v>203</v>
      </c>
      <c r="B2" s="539"/>
      <c r="C2" s="539"/>
      <c r="D2" s="539"/>
      <c r="E2" s="539"/>
      <c r="F2" s="539"/>
      <c r="G2" s="539"/>
      <c r="H2" s="539"/>
      <c r="I2" s="539"/>
      <c r="J2" s="539"/>
      <c r="K2" s="539"/>
      <c r="L2" s="539"/>
      <c r="M2" s="540"/>
      <c r="N2" s="539"/>
      <c r="O2" s="539"/>
      <c r="P2" s="540"/>
      <c r="Q2" s="539"/>
      <c r="R2" s="539"/>
      <c r="S2" s="540"/>
      <c r="T2" s="539"/>
      <c r="U2" s="539"/>
      <c r="V2" s="540"/>
      <c r="W2" s="539"/>
      <c r="X2" s="539"/>
      <c r="Y2" s="539"/>
      <c r="Z2" s="539"/>
      <c r="AA2" s="539"/>
      <c r="AB2" s="540"/>
      <c r="AC2" s="541" t="s">
        <v>96</v>
      </c>
      <c r="AK2" s="543"/>
      <c r="AN2" s="543"/>
      <c r="AQ2" s="543"/>
      <c r="AR2" s="544"/>
    </row>
    <row r="3" spans="1:44" s="550" customFormat="1" ht="24" customHeight="1">
      <c r="A3" s="545" t="s">
        <v>208</v>
      </c>
      <c r="B3" s="716" t="s">
        <v>237</v>
      </c>
      <c r="C3" s="717"/>
      <c r="D3" s="718"/>
      <c r="E3" s="719" t="s">
        <v>409</v>
      </c>
      <c r="F3" s="720"/>
      <c r="G3" s="721"/>
      <c r="H3" s="719" t="s">
        <v>690</v>
      </c>
      <c r="I3" s="720"/>
      <c r="J3" s="721"/>
      <c r="K3" s="706" t="s">
        <v>411</v>
      </c>
      <c r="L3" s="707"/>
      <c r="M3" s="708"/>
      <c r="N3" s="722" t="s">
        <v>412</v>
      </c>
      <c r="O3" s="714"/>
      <c r="P3" s="715"/>
      <c r="Q3" s="709" t="s">
        <v>410</v>
      </c>
      <c r="R3" s="710"/>
      <c r="S3" s="710"/>
      <c r="T3" s="546" t="s">
        <v>413</v>
      </c>
      <c r="U3" s="547"/>
      <c r="V3" s="548"/>
      <c r="W3" s="713" t="s">
        <v>414</v>
      </c>
      <c r="X3" s="714"/>
      <c r="Y3" s="715"/>
      <c r="Z3" s="546" t="s">
        <v>239</v>
      </c>
      <c r="AA3" s="547"/>
      <c r="AB3" s="548"/>
      <c r="AC3" s="549" t="s">
        <v>2</v>
      </c>
      <c r="AD3" s="546"/>
      <c r="AE3" s="546"/>
      <c r="AF3" s="546"/>
      <c r="AH3" s="551"/>
      <c r="AR3" s="552"/>
    </row>
    <row r="4" spans="1:44" s="550" customFormat="1" ht="24" customHeight="1">
      <c r="A4" s="545"/>
      <c r="B4" s="553"/>
      <c r="C4" s="554" t="s">
        <v>0</v>
      </c>
      <c r="D4" s="555" t="s">
        <v>1</v>
      </c>
      <c r="E4" s="556" t="s">
        <v>238</v>
      </c>
      <c r="F4" s="555" t="s">
        <v>0</v>
      </c>
      <c r="G4" s="557" t="s">
        <v>1</v>
      </c>
      <c r="H4" s="556" t="s">
        <v>238</v>
      </c>
      <c r="I4" s="555" t="s">
        <v>0</v>
      </c>
      <c r="J4" s="557" t="s">
        <v>1</v>
      </c>
      <c r="K4" s="556"/>
      <c r="L4" s="555" t="s">
        <v>0</v>
      </c>
      <c r="M4" s="557" t="s">
        <v>1</v>
      </c>
      <c r="N4" s="554"/>
      <c r="O4" s="554" t="s">
        <v>0</v>
      </c>
      <c r="P4" s="557" t="s">
        <v>1</v>
      </c>
      <c r="Q4" s="553"/>
      <c r="R4" s="554" t="s">
        <v>0</v>
      </c>
      <c r="S4" s="551" t="s">
        <v>1</v>
      </c>
      <c r="T4" s="553"/>
      <c r="U4" s="554" t="s">
        <v>0</v>
      </c>
      <c r="V4" s="557" t="s">
        <v>1</v>
      </c>
      <c r="W4" s="554"/>
      <c r="X4" s="554" t="s">
        <v>0</v>
      </c>
      <c r="Y4" s="555" t="s">
        <v>1</v>
      </c>
      <c r="Z4" s="553" t="s">
        <v>238</v>
      </c>
      <c r="AA4" s="554" t="s">
        <v>0</v>
      </c>
      <c r="AB4" s="558" t="s">
        <v>1</v>
      </c>
      <c r="AC4" s="549" t="s">
        <v>74</v>
      </c>
      <c r="AD4" s="546"/>
      <c r="AE4" s="546"/>
      <c r="AF4" s="546"/>
      <c r="AG4" s="546"/>
      <c r="AH4" s="551"/>
      <c r="AI4" s="551"/>
      <c r="AJ4" s="551"/>
      <c r="AK4" s="551"/>
      <c r="AL4" s="546"/>
      <c r="AM4" s="546"/>
      <c r="AN4" s="551"/>
      <c r="AO4" s="546"/>
      <c r="AP4" s="546"/>
      <c r="AQ4" s="551"/>
      <c r="AR4" s="552"/>
    </row>
    <row r="5" spans="1:44" s="550" customFormat="1" ht="24" customHeight="1">
      <c r="A5" s="559" t="s">
        <v>257</v>
      </c>
      <c r="B5" s="560"/>
      <c r="C5" s="561" t="s">
        <v>404</v>
      </c>
      <c r="D5" s="561" t="s">
        <v>407</v>
      </c>
      <c r="E5" s="560"/>
      <c r="F5" s="561" t="s">
        <v>3</v>
      </c>
      <c r="G5" s="562" t="s">
        <v>4</v>
      </c>
      <c r="H5" s="560"/>
      <c r="I5" s="561" t="s">
        <v>3</v>
      </c>
      <c r="J5" s="562" t="s">
        <v>4</v>
      </c>
      <c r="K5" s="560"/>
      <c r="L5" s="561" t="s">
        <v>3</v>
      </c>
      <c r="M5" s="562" t="s">
        <v>4</v>
      </c>
      <c r="N5" s="560"/>
      <c r="O5" s="561" t="s">
        <v>3</v>
      </c>
      <c r="P5" s="560" t="s">
        <v>4</v>
      </c>
      <c r="Q5" s="562"/>
      <c r="R5" s="561" t="s">
        <v>3</v>
      </c>
      <c r="S5" s="563" t="s">
        <v>4</v>
      </c>
      <c r="T5" s="560"/>
      <c r="U5" s="561" t="s">
        <v>3</v>
      </c>
      <c r="V5" s="560" t="s">
        <v>4</v>
      </c>
      <c r="W5" s="560"/>
      <c r="X5" s="561" t="s">
        <v>3</v>
      </c>
      <c r="Y5" s="561" t="s">
        <v>4</v>
      </c>
      <c r="Z5" s="560"/>
      <c r="AA5" s="561" t="s">
        <v>3</v>
      </c>
      <c r="AB5" s="560" t="s">
        <v>4</v>
      </c>
      <c r="AC5" s="564" t="s">
        <v>258</v>
      </c>
      <c r="AD5" s="546"/>
      <c r="AE5" s="546"/>
      <c r="AF5" s="551"/>
      <c r="AG5" s="546"/>
      <c r="AH5" s="551"/>
      <c r="AI5" s="551"/>
      <c r="AJ5" s="551"/>
      <c r="AK5" s="551"/>
      <c r="AL5" s="551"/>
      <c r="AM5" s="546"/>
      <c r="AN5" s="551"/>
      <c r="AO5" s="551"/>
      <c r="AP5" s="546"/>
      <c r="AQ5" s="551"/>
      <c r="AR5" s="552"/>
    </row>
    <row r="6" spans="1:44" s="17" customFormat="1" ht="90" customHeight="1">
      <c r="A6" s="27">
        <v>2013</v>
      </c>
      <c r="B6" s="565">
        <v>30352</v>
      </c>
      <c r="C6" s="565">
        <v>15434</v>
      </c>
      <c r="D6" s="565">
        <v>14918</v>
      </c>
      <c r="E6" s="565">
        <v>23499</v>
      </c>
      <c r="F6" s="565">
        <v>11785</v>
      </c>
      <c r="G6" s="565">
        <v>23499</v>
      </c>
      <c r="H6" s="565" t="s">
        <v>691</v>
      </c>
      <c r="I6" s="565" t="s">
        <v>691</v>
      </c>
      <c r="J6" s="565" t="s">
        <v>691</v>
      </c>
      <c r="K6" s="565">
        <v>485</v>
      </c>
      <c r="L6" s="565">
        <v>287</v>
      </c>
      <c r="M6" s="565">
        <v>198</v>
      </c>
      <c r="N6" s="565">
        <v>1210</v>
      </c>
      <c r="O6" s="565">
        <v>431</v>
      </c>
      <c r="P6" s="565">
        <v>779</v>
      </c>
      <c r="Q6" s="565">
        <v>272</v>
      </c>
      <c r="R6" s="565">
        <v>87</v>
      </c>
      <c r="S6" s="565">
        <v>185</v>
      </c>
      <c r="T6" s="565">
        <v>648</v>
      </c>
      <c r="U6" s="565">
        <v>329</v>
      </c>
      <c r="V6" s="565">
        <v>319</v>
      </c>
      <c r="W6" s="565">
        <v>76</v>
      </c>
      <c r="X6" s="565">
        <v>53</v>
      </c>
      <c r="Y6" s="565">
        <v>23</v>
      </c>
      <c r="Z6" s="565">
        <v>4162</v>
      </c>
      <c r="AA6" s="565">
        <v>2462</v>
      </c>
      <c r="AB6" s="565">
        <v>1700</v>
      </c>
      <c r="AC6" s="32">
        <v>2013</v>
      </c>
      <c r="AD6" s="566"/>
      <c r="AE6" s="566"/>
      <c r="AF6" s="566"/>
      <c r="AG6" s="566"/>
      <c r="AH6" s="566"/>
      <c r="AI6" s="566"/>
      <c r="AJ6" s="566"/>
      <c r="AK6" s="567"/>
      <c r="AL6" s="566"/>
      <c r="AM6" s="566"/>
      <c r="AN6" s="567"/>
      <c r="AO6" s="566"/>
      <c r="AP6" s="566"/>
      <c r="AQ6" s="567"/>
      <c r="AR6" s="95"/>
    </row>
    <row r="7" spans="1:44" s="17" customFormat="1" ht="90" customHeight="1">
      <c r="A7" s="27">
        <v>2014</v>
      </c>
      <c r="B7" s="565">
        <v>34941</v>
      </c>
      <c r="C7" s="565">
        <v>17829</v>
      </c>
      <c r="D7" s="565">
        <v>17112</v>
      </c>
      <c r="E7" s="565">
        <v>27395</v>
      </c>
      <c r="F7" s="565">
        <v>13807</v>
      </c>
      <c r="G7" s="565">
        <v>27395</v>
      </c>
      <c r="H7" s="565" t="s">
        <v>691</v>
      </c>
      <c r="I7" s="565" t="s">
        <v>693</v>
      </c>
      <c r="J7" s="565" t="s">
        <v>692</v>
      </c>
      <c r="K7" s="565">
        <v>488</v>
      </c>
      <c r="L7" s="565">
        <v>296</v>
      </c>
      <c r="M7" s="565">
        <v>192</v>
      </c>
      <c r="N7" s="565">
        <v>1338</v>
      </c>
      <c r="O7" s="565">
        <v>483</v>
      </c>
      <c r="P7" s="565">
        <v>855</v>
      </c>
      <c r="Q7" s="565">
        <v>324</v>
      </c>
      <c r="R7" s="565">
        <v>96</v>
      </c>
      <c r="S7" s="565">
        <v>228</v>
      </c>
      <c r="T7" s="565">
        <v>667</v>
      </c>
      <c r="U7" s="565">
        <v>327</v>
      </c>
      <c r="V7" s="565">
        <v>340</v>
      </c>
      <c r="W7" s="565">
        <v>72</v>
      </c>
      <c r="X7" s="565">
        <v>47</v>
      </c>
      <c r="Y7" s="565">
        <v>25</v>
      </c>
      <c r="Z7" s="565">
        <v>4657</v>
      </c>
      <c r="AA7" s="565">
        <v>2773</v>
      </c>
      <c r="AB7" s="565">
        <v>1884</v>
      </c>
      <c r="AC7" s="32">
        <v>2014</v>
      </c>
      <c r="AD7" s="566"/>
      <c r="AE7" s="566"/>
      <c r="AF7" s="566"/>
      <c r="AG7" s="566"/>
      <c r="AH7" s="566"/>
      <c r="AI7" s="566"/>
      <c r="AJ7" s="566"/>
      <c r="AK7" s="567"/>
      <c r="AL7" s="566"/>
      <c r="AM7" s="566"/>
      <c r="AN7" s="567"/>
      <c r="AO7" s="566"/>
      <c r="AP7" s="566"/>
      <c r="AQ7" s="567"/>
      <c r="AR7" s="95"/>
    </row>
    <row r="8" spans="1:44" s="17" customFormat="1" ht="90" customHeight="1">
      <c r="A8" s="27">
        <v>2015</v>
      </c>
      <c r="B8" s="565">
        <v>37351</v>
      </c>
      <c r="C8" s="565">
        <v>19138</v>
      </c>
      <c r="D8" s="565">
        <v>18213</v>
      </c>
      <c r="E8" s="565">
        <v>29502</v>
      </c>
      <c r="F8" s="565">
        <v>14969</v>
      </c>
      <c r="G8" s="565">
        <v>29502</v>
      </c>
      <c r="H8" s="565" t="s">
        <v>691</v>
      </c>
      <c r="I8" s="565" t="s">
        <v>693</v>
      </c>
      <c r="J8" s="565" t="s">
        <v>692</v>
      </c>
      <c r="K8" s="565">
        <v>431</v>
      </c>
      <c r="L8" s="565">
        <v>253</v>
      </c>
      <c r="M8" s="565">
        <v>178</v>
      </c>
      <c r="N8" s="565">
        <v>1444</v>
      </c>
      <c r="O8" s="565">
        <v>528</v>
      </c>
      <c r="P8" s="565">
        <v>916</v>
      </c>
      <c r="Q8" s="565">
        <v>337</v>
      </c>
      <c r="R8" s="565">
        <v>108</v>
      </c>
      <c r="S8" s="565">
        <v>229</v>
      </c>
      <c r="T8" s="565">
        <v>631</v>
      </c>
      <c r="U8" s="565">
        <v>291</v>
      </c>
      <c r="V8" s="565">
        <v>340</v>
      </c>
      <c r="W8" s="565">
        <v>74</v>
      </c>
      <c r="X8" s="565">
        <v>51</v>
      </c>
      <c r="Y8" s="565">
        <v>23</v>
      </c>
      <c r="Z8" s="565">
        <v>4932</v>
      </c>
      <c r="AA8" s="565">
        <v>2938</v>
      </c>
      <c r="AB8" s="565">
        <v>1994</v>
      </c>
      <c r="AC8" s="32">
        <v>2015</v>
      </c>
      <c r="AD8" s="566"/>
      <c r="AE8" s="566"/>
      <c r="AF8" s="566"/>
      <c r="AG8" s="566"/>
      <c r="AH8" s="566"/>
      <c r="AI8" s="566"/>
      <c r="AJ8" s="566"/>
      <c r="AK8" s="567"/>
      <c r="AL8" s="566"/>
      <c r="AM8" s="566"/>
      <c r="AN8" s="567"/>
      <c r="AO8" s="566"/>
      <c r="AP8" s="566"/>
      <c r="AQ8" s="567"/>
      <c r="AR8" s="95"/>
    </row>
    <row r="9" spans="1:44" s="17" customFormat="1" ht="90" customHeight="1">
      <c r="A9" s="27">
        <v>2016</v>
      </c>
      <c r="B9" s="565">
        <v>37183</v>
      </c>
      <c r="C9" s="565">
        <v>19346</v>
      </c>
      <c r="D9" s="565">
        <v>17837</v>
      </c>
      <c r="E9" s="565">
        <v>28757</v>
      </c>
      <c r="F9" s="565">
        <v>14835</v>
      </c>
      <c r="G9" s="565">
        <v>28757</v>
      </c>
      <c r="H9" s="565" t="s">
        <v>691</v>
      </c>
      <c r="I9" s="565" t="s">
        <v>693</v>
      </c>
      <c r="J9" s="565" t="s">
        <v>692</v>
      </c>
      <c r="K9" s="565">
        <v>407</v>
      </c>
      <c r="L9" s="565">
        <v>245</v>
      </c>
      <c r="M9" s="565">
        <v>162</v>
      </c>
      <c r="N9" s="565">
        <v>1763</v>
      </c>
      <c r="O9" s="565">
        <v>668</v>
      </c>
      <c r="P9" s="565">
        <v>1095</v>
      </c>
      <c r="Q9" s="565">
        <v>356</v>
      </c>
      <c r="R9" s="565">
        <v>118</v>
      </c>
      <c r="S9" s="565">
        <v>238</v>
      </c>
      <c r="T9" s="565">
        <v>573</v>
      </c>
      <c r="U9" s="565">
        <v>246</v>
      </c>
      <c r="V9" s="565">
        <v>327</v>
      </c>
      <c r="W9" s="565">
        <v>75</v>
      </c>
      <c r="X9" s="565">
        <v>53</v>
      </c>
      <c r="Y9" s="565">
        <v>22</v>
      </c>
      <c r="Z9" s="565">
        <v>5252</v>
      </c>
      <c r="AA9" s="565">
        <v>3181</v>
      </c>
      <c r="AB9" s="565">
        <v>2071</v>
      </c>
      <c r="AC9" s="32">
        <v>2016</v>
      </c>
      <c r="AD9" s="566"/>
      <c r="AE9" s="566"/>
      <c r="AF9" s="566"/>
      <c r="AG9" s="566"/>
      <c r="AH9" s="566"/>
      <c r="AI9" s="566"/>
      <c r="AJ9" s="566"/>
      <c r="AK9" s="567"/>
      <c r="AL9" s="566"/>
      <c r="AM9" s="566"/>
      <c r="AN9" s="567"/>
      <c r="AO9" s="566"/>
      <c r="AP9" s="566"/>
      <c r="AQ9" s="567"/>
      <c r="AR9" s="95"/>
    </row>
    <row r="10" spans="1:44" s="17" customFormat="1" ht="90" customHeight="1">
      <c r="A10" s="27">
        <v>2017</v>
      </c>
      <c r="B10" s="565">
        <v>37852</v>
      </c>
      <c r="C10" s="565">
        <v>20086</v>
      </c>
      <c r="D10" s="565">
        <v>17766</v>
      </c>
      <c r="E10" s="565">
        <v>28646</v>
      </c>
      <c r="F10" s="565">
        <v>15092</v>
      </c>
      <c r="G10" s="565">
        <v>28646</v>
      </c>
      <c r="H10" s="565" t="s">
        <v>691</v>
      </c>
      <c r="I10" s="565" t="s">
        <v>693</v>
      </c>
      <c r="J10" s="565" t="s">
        <v>692</v>
      </c>
      <c r="K10" s="565">
        <v>427</v>
      </c>
      <c r="L10" s="565">
        <v>246</v>
      </c>
      <c r="M10" s="565">
        <v>181</v>
      </c>
      <c r="N10" s="565">
        <v>2202</v>
      </c>
      <c r="O10" s="565">
        <v>895</v>
      </c>
      <c r="P10" s="565">
        <v>1307</v>
      </c>
      <c r="Q10" s="565">
        <v>384</v>
      </c>
      <c r="R10" s="565">
        <v>135</v>
      </c>
      <c r="S10" s="565">
        <v>249</v>
      </c>
      <c r="T10" s="565">
        <v>538</v>
      </c>
      <c r="U10" s="565">
        <v>210</v>
      </c>
      <c r="V10" s="565">
        <v>328</v>
      </c>
      <c r="W10" s="565">
        <v>83</v>
      </c>
      <c r="X10" s="565">
        <v>56</v>
      </c>
      <c r="Y10" s="565">
        <v>27</v>
      </c>
      <c r="Z10" s="565">
        <v>5572</v>
      </c>
      <c r="AA10" s="565">
        <v>3452</v>
      </c>
      <c r="AB10" s="565">
        <v>2120</v>
      </c>
      <c r="AC10" s="32">
        <v>2017</v>
      </c>
      <c r="AD10" s="566"/>
      <c r="AE10" s="566"/>
      <c r="AF10" s="566"/>
      <c r="AG10" s="566"/>
      <c r="AH10" s="566"/>
      <c r="AI10" s="566"/>
      <c r="AJ10" s="566"/>
      <c r="AK10" s="567"/>
      <c r="AL10" s="566"/>
      <c r="AM10" s="566"/>
      <c r="AN10" s="567"/>
      <c r="AO10" s="566"/>
      <c r="AP10" s="566"/>
      <c r="AQ10" s="567"/>
      <c r="AR10" s="95"/>
    </row>
    <row r="11" spans="1:44" s="573" customFormat="1" ht="90" customHeight="1">
      <c r="A11" s="238">
        <v>2018</v>
      </c>
      <c r="B11" s="568">
        <f>SUM(E11,H11,K11,N11,Q11,T11,W11,Z11)</f>
        <v>41046</v>
      </c>
      <c r="C11" s="568">
        <f>SUM(F11,I11,L11,O11,R11,U11,X11,AA11)</f>
        <v>22086</v>
      </c>
      <c r="D11" s="568">
        <f>SUM(G11,M11,J11,P11,S11,V11,Y11,AB11)</f>
        <v>18960</v>
      </c>
      <c r="E11" s="568">
        <f>SUM(F11:G11)</f>
        <v>7172</v>
      </c>
      <c r="F11" s="568">
        <v>3126</v>
      </c>
      <c r="G11" s="568">
        <v>4046</v>
      </c>
      <c r="H11" s="568">
        <f>SUM(I11:J11)</f>
        <v>23864</v>
      </c>
      <c r="I11" s="568">
        <v>13622</v>
      </c>
      <c r="J11" s="568">
        <v>10242</v>
      </c>
      <c r="K11" s="568">
        <f>SUM(L11:M11)</f>
        <v>375</v>
      </c>
      <c r="L11" s="568">
        <v>211</v>
      </c>
      <c r="M11" s="568">
        <v>164</v>
      </c>
      <c r="N11" s="568">
        <f>SUM(O11:P11)</f>
        <v>2873</v>
      </c>
      <c r="O11" s="568">
        <v>1252</v>
      </c>
      <c r="P11" s="568">
        <v>1621</v>
      </c>
      <c r="Q11" s="568">
        <f>SUM(R11:S11)</f>
        <v>395</v>
      </c>
      <c r="R11" s="568">
        <v>131</v>
      </c>
      <c r="S11" s="568">
        <v>264</v>
      </c>
      <c r="T11" s="568">
        <f>SUM(U11:V11)</f>
        <v>512</v>
      </c>
      <c r="U11" s="568">
        <v>183</v>
      </c>
      <c r="V11" s="568">
        <v>329</v>
      </c>
      <c r="W11" s="568">
        <f>SUM(X11:Y11)</f>
        <v>88</v>
      </c>
      <c r="X11" s="568">
        <v>59</v>
      </c>
      <c r="Y11" s="568">
        <v>29</v>
      </c>
      <c r="Z11" s="568">
        <f>SUM(AA11:AB11)</f>
        <v>5767</v>
      </c>
      <c r="AA11" s="568">
        <v>3502</v>
      </c>
      <c r="AB11" s="568">
        <v>2265</v>
      </c>
      <c r="AC11" s="569">
        <v>2018</v>
      </c>
      <c r="AD11" s="570"/>
      <c r="AE11" s="570"/>
      <c r="AF11" s="570"/>
      <c r="AG11" s="570"/>
      <c r="AH11" s="570"/>
      <c r="AI11" s="570"/>
      <c r="AJ11" s="570"/>
      <c r="AK11" s="571"/>
      <c r="AL11" s="570"/>
      <c r="AM11" s="570"/>
      <c r="AN11" s="571"/>
      <c r="AO11" s="570"/>
      <c r="AP11" s="570"/>
      <c r="AQ11" s="571"/>
      <c r="AR11" s="572"/>
    </row>
    <row r="12" spans="1:44" s="576" customFormat="1" ht="5.25" customHeight="1" thickBot="1">
      <c r="A12" s="574"/>
      <c r="B12" s="539"/>
      <c r="C12" s="539"/>
      <c r="D12" s="539"/>
      <c r="E12" s="539"/>
      <c r="F12" s="539"/>
      <c r="G12" s="539"/>
      <c r="H12" s="539"/>
      <c r="I12" s="539"/>
      <c r="J12" s="539"/>
      <c r="K12" s="539"/>
      <c r="L12" s="539"/>
      <c r="M12" s="539"/>
      <c r="N12" s="539"/>
      <c r="O12" s="539"/>
      <c r="P12" s="539"/>
      <c r="Q12" s="539"/>
      <c r="R12" s="539"/>
      <c r="S12" s="539"/>
      <c r="T12" s="539"/>
      <c r="U12" s="539"/>
      <c r="V12" s="539"/>
      <c r="W12" s="539"/>
      <c r="X12" s="539"/>
      <c r="Y12" s="539"/>
      <c r="Z12" s="539"/>
      <c r="AA12" s="539"/>
      <c r="AB12" s="539"/>
      <c r="AC12" s="575"/>
      <c r="AD12" s="542"/>
      <c r="AE12" s="542"/>
      <c r="AF12" s="542"/>
      <c r="AG12" s="542"/>
      <c r="AH12" s="542"/>
      <c r="AI12" s="542"/>
      <c r="AJ12" s="542"/>
      <c r="AK12" s="542"/>
      <c r="AL12" s="542"/>
      <c r="AM12" s="542"/>
      <c r="AN12" s="542"/>
      <c r="AO12" s="542"/>
      <c r="AP12" s="542"/>
      <c r="AQ12" s="542"/>
      <c r="AR12" s="544"/>
    </row>
    <row r="13" spans="1:44" s="576" customFormat="1" ht="13.5" customHeight="1">
      <c r="A13" s="481"/>
      <c r="B13" s="542"/>
      <c r="C13" s="542"/>
      <c r="D13" s="542"/>
      <c r="E13" s="542"/>
      <c r="F13" s="542"/>
      <c r="G13" s="542"/>
      <c r="H13" s="542"/>
      <c r="I13" s="542"/>
      <c r="J13" s="542"/>
      <c r="K13" s="542"/>
      <c r="L13" s="542"/>
      <c r="M13" s="542"/>
      <c r="N13" s="542"/>
      <c r="O13" s="542"/>
      <c r="P13" s="542"/>
      <c r="Q13" s="542"/>
      <c r="R13" s="542"/>
      <c r="S13" s="542"/>
      <c r="T13" s="542"/>
      <c r="U13" s="542"/>
      <c r="V13" s="542"/>
      <c r="W13" s="542"/>
      <c r="X13" s="542"/>
      <c r="Y13" s="542"/>
      <c r="Z13" s="542"/>
      <c r="AA13" s="542"/>
      <c r="AB13" s="542"/>
      <c r="AC13" s="577"/>
      <c r="AD13" s="542"/>
      <c r="AE13" s="542"/>
      <c r="AF13" s="542"/>
      <c r="AG13" s="542"/>
      <c r="AH13" s="542"/>
      <c r="AI13" s="542"/>
      <c r="AJ13" s="542"/>
      <c r="AK13" s="542"/>
      <c r="AL13" s="542"/>
      <c r="AM13" s="542"/>
      <c r="AN13" s="542"/>
      <c r="AO13" s="542"/>
      <c r="AP13" s="542"/>
      <c r="AQ13" s="542"/>
      <c r="AR13" s="544"/>
    </row>
    <row r="14" spans="1:44" s="576" customFormat="1" ht="16.5" customHeight="1">
      <c r="A14" s="513" t="s">
        <v>557</v>
      </c>
      <c r="B14" s="578"/>
      <c r="W14" s="578"/>
      <c r="AC14" s="328" t="s">
        <v>446</v>
      </c>
      <c r="AD14" s="542"/>
      <c r="AE14" s="542"/>
      <c r="AF14" s="542"/>
      <c r="AG14" s="542"/>
      <c r="AH14" s="542"/>
      <c r="AI14" s="542"/>
      <c r="AJ14" s="542"/>
      <c r="AK14" s="542"/>
      <c r="AL14" s="542"/>
      <c r="AM14" s="542"/>
      <c r="AN14" s="542"/>
      <c r="AO14" s="542"/>
      <c r="AP14" s="542"/>
      <c r="AQ14" s="542"/>
    </row>
    <row r="15" spans="1:44">
      <c r="AD15" s="544"/>
    </row>
    <row r="16" spans="1:44">
      <c r="C16" s="580"/>
      <c r="D16" s="581"/>
      <c r="E16" s="581"/>
      <c r="F16" s="580"/>
      <c r="G16" s="581"/>
      <c r="H16" s="581"/>
      <c r="I16" s="580"/>
      <c r="J16" s="581"/>
      <c r="K16" s="582"/>
      <c r="L16" s="580"/>
      <c r="M16" s="582"/>
      <c r="N16" s="582"/>
      <c r="O16" s="580"/>
      <c r="P16" s="582"/>
      <c r="Q16" s="582"/>
      <c r="R16" s="580"/>
      <c r="S16" s="582"/>
      <c r="T16" s="582"/>
      <c r="U16" s="580"/>
      <c r="V16" s="582"/>
      <c r="W16" s="582"/>
      <c r="X16" s="580"/>
      <c r="Y16" s="582"/>
      <c r="Z16" s="582"/>
      <c r="AA16" s="580"/>
      <c r="AB16" s="583"/>
      <c r="AC16" s="584"/>
    </row>
    <row r="19" spans="4:6">
      <c r="D19" s="712"/>
      <c r="E19" s="712"/>
      <c r="F19" s="712"/>
    </row>
  </sheetData>
  <mergeCells count="10">
    <mergeCell ref="K3:M3"/>
    <mergeCell ref="Q3:S3"/>
    <mergeCell ref="A1:S1"/>
    <mergeCell ref="T1:AC1"/>
    <mergeCell ref="D19:F19"/>
    <mergeCell ref="W3:Y3"/>
    <mergeCell ref="B3:D3"/>
    <mergeCell ref="E3:G3"/>
    <mergeCell ref="N3:P3"/>
    <mergeCell ref="H3:J3"/>
  </mergeCells>
  <phoneticPr fontId="19" type="noConversion"/>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rowBreaks count="1" manualBreakCount="1">
    <brk id="14" max="25" man="1"/>
  </rowBreaks>
  <colBreaks count="1" manualBreakCount="1">
    <brk id="16" max="13"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21"/>
  <sheetViews>
    <sheetView zoomScaleNormal="100" zoomScaleSheetLayoutView="100" workbookViewId="0">
      <pane xSplit="1" ySplit="5" topLeftCell="B6" activePane="bottomRight" state="frozen"/>
      <selection pane="topRight" activeCell="B1" sqref="B1"/>
      <selection pane="bottomLeft" activeCell="A6" sqref="A6"/>
      <selection pane="bottomRight" activeCell="C8" sqref="C8"/>
    </sheetView>
  </sheetViews>
  <sheetFormatPr defaultColWidth="6.875" defaultRowHeight="17.25"/>
  <cols>
    <col min="1" max="1" width="10" style="544" customWidth="1"/>
    <col min="2" max="5" width="24.25" style="544" customWidth="1"/>
    <col min="6" max="6" width="12" style="544" customWidth="1"/>
    <col min="7" max="20" width="6.875" style="579"/>
    <col min="21" max="16384" width="6.875" style="544"/>
  </cols>
  <sheetData>
    <row r="1" spans="1:21" s="537" customFormat="1" ht="28.5" customHeight="1">
      <c r="A1" s="711" t="s">
        <v>559</v>
      </c>
      <c r="B1" s="711"/>
      <c r="C1" s="711"/>
      <c r="D1" s="711" t="s">
        <v>558</v>
      </c>
      <c r="E1" s="711"/>
      <c r="F1" s="711"/>
      <c r="G1" s="531"/>
      <c r="H1" s="532"/>
      <c r="I1" s="533"/>
      <c r="J1" s="534"/>
      <c r="K1" s="535"/>
      <c r="L1" s="532"/>
      <c r="M1" s="532"/>
      <c r="N1" s="532"/>
      <c r="O1" s="532"/>
      <c r="P1" s="532"/>
      <c r="Q1" s="532"/>
      <c r="R1" s="532"/>
      <c r="S1" s="532"/>
      <c r="T1" s="532"/>
      <c r="U1" s="536"/>
    </row>
    <row r="2" spans="1:21" s="542" customFormat="1" ht="18" customHeight="1" thickBot="1">
      <c r="A2" s="585" t="s">
        <v>525</v>
      </c>
      <c r="F2" s="586" t="s">
        <v>526</v>
      </c>
      <c r="N2" s="543"/>
      <c r="Q2" s="543"/>
      <c r="T2" s="543"/>
      <c r="U2" s="544"/>
    </row>
    <row r="3" spans="1:21" s="550" customFormat="1" ht="24" customHeight="1">
      <c r="A3" s="587" t="s">
        <v>208</v>
      </c>
      <c r="B3" s="588" t="s">
        <v>560</v>
      </c>
      <c r="C3" s="588" t="s">
        <v>529</v>
      </c>
      <c r="D3" s="588" t="s">
        <v>563</v>
      </c>
      <c r="E3" s="588" t="s">
        <v>531</v>
      </c>
      <c r="F3" s="589" t="s">
        <v>2</v>
      </c>
      <c r="G3" s="546"/>
      <c r="H3" s="546"/>
      <c r="I3" s="546"/>
      <c r="K3" s="551"/>
      <c r="U3" s="552"/>
    </row>
    <row r="4" spans="1:21" s="550" customFormat="1" ht="24" customHeight="1">
      <c r="A4" s="590"/>
      <c r="B4" s="591" t="s">
        <v>561</v>
      </c>
      <c r="C4" s="591" t="s">
        <v>527</v>
      </c>
      <c r="D4" s="591" t="s">
        <v>564</v>
      </c>
      <c r="E4" s="591" t="s">
        <v>532</v>
      </c>
      <c r="F4" s="592" t="s">
        <v>74</v>
      </c>
      <c r="G4" s="546"/>
      <c r="H4" s="546"/>
      <c r="I4" s="546"/>
      <c r="J4" s="546"/>
      <c r="K4" s="551"/>
      <c r="L4" s="551"/>
      <c r="M4" s="551"/>
      <c r="N4" s="551"/>
      <c r="O4" s="546"/>
      <c r="P4" s="546"/>
      <c r="Q4" s="551"/>
      <c r="R4" s="546"/>
      <c r="S4" s="546"/>
      <c r="T4" s="551"/>
      <c r="U4" s="552"/>
    </row>
    <row r="5" spans="1:21" s="550" customFormat="1" ht="24" customHeight="1">
      <c r="A5" s="593" t="s">
        <v>257</v>
      </c>
      <c r="B5" s="594" t="s">
        <v>562</v>
      </c>
      <c r="C5" s="594" t="s">
        <v>530</v>
      </c>
      <c r="D5" s="594" t="s">
        <v>565</v>
      </c>
      <c r="E5" s="594" t="s">
        <v>528</v>
      </c>
      <c r="F5" s="595" t="s">
        <v>258</v>
      </c>
      <c r="G5" s="546"/>
      <c r="H5" s="546"/>
      <c r="I5" s="551"/>
      <c r="J5" s="546"/>
      <c r="K5" s="551"/>
      <c r="L5" s="551"/>
      <c r="M5" s="551"/>
      <c r="N5" s="551"/>
      <c r="O5" s="551"/>
      <c r="P5" s="546"/>
      <c r="Q5" s="551"/>
      <c r="R5" s="551"/>
      <c r="S5" s="546"/>
      <c r="T5" s="551"/>
      <c r="U5" s="552"/>
    </row>
    <row r="6" spans="1:21" s="77" customFormat="1" ht="33" customHeight="1">
      <c r="A6" s="596">
        <v>2013</v>
      </c>
      <c r="B6" s="597">
        <v>8095</v>
      </c>
      <c r="C6" s="597">
        <v>345</v>
      </c>
      <c r="D6" s="598">
        <v>7770</v>
      </c>
      <c r="E6" s="597">
        <v>139</v>
      </c>
      <c r="F6" s="599">
        <v>2013</v>
      </c>
    </row>
    <row r="7" spans="1:21" s="77" customFormat="1" ht="33" customHeight="1">
      <c r="A7" s="596">
        <v>2014</v>
      </c>
      <c r="B7" s="597">
        <v>7986</v>
      </c>
      <c r="C7" s="597">
        <v>324</v>
      </c>
      <c r="D7" s="598">
        <v>7504</v>
      </c>
      <c r="E7" s="597">
        <v>172</v>
      </c>
      <c r="F7" s="599">
        <v>2014</v>
      </c>
    </row>
    <row r="8" spans="1:21" s="77" customFormat="1" ht="33" customHeight="1">
      <c r="A8" s="596">
        <v>2015</v>
      </c>
      <c r="B8" s="597">
        <v>7997</v>
      </c>
      <c r="C8" s="597">
        <v>301</v>
      </c>
      <c r="D8" s="598">
        <v>7746</v>
      </c>
      <c r="E8" s="597">
        <v>169</v>
      </c>
      <c r="F8" s="599">
        <v>2015</v>
      </c>
    </row>
    <row r="9" spans="1:21" s="77" customFormat="1" ht="33" customHeight="1">
      <c r="A9" s="596">
        <v>2016</v>
      </c>
      <c r="B9" s="597">
        <v>7765</v>
      </c>
      <c r="C9" s="597">
        <v>308</v>
      </c>
      <c r="D9" s="598">
        <v>7419</v>
      </c>
      <c r="E9" s="597">
        <v>117</v>
      </c>
      <c r="F9" s="599">
        <v>2016</v>
      </c>
    </row>
    <row r="10" spans="1:21" s="77" customFormat="1" ht="33" customHeight="1">
      <c r="A10" s="596">
        <v>2017</v>
      </c>
      <c r="B10" s="597">
        <v>7112</v>
      </c>
      <c r="C10" s="597">
        <v>353</v>
      </c>
      <c r="D10" s="598">
        <v>7021</v>
      </c>
      <c r="E10" s="597">
        <v>179</v>
      </c>
      <c r="F10" s="599">
        <v>2017</v>
      </c>
    </row>
    <row r="11" spans="1:21" s="77" customFormat="1" ht="33" customHeight="1">
      <c r="A11" s="600">
        <v>2018</v>
      </c>
      <c r="B11" s="601">
        <f>SUM(B12:B15)</f>
        <v>6902</v>
      </c>
      <c r="C11" s="602">
        <f>SUM(C12:C15)</f>
        <v>380</v>
      </c>
      <c r="D11" s="602">
        <f t="shared" ref="D11:E11" si="0">SUM(D12:D15)</f>
        <v>6872</v>
      </c>
      <c r="E11" s="602">
        <f t="shared" si="0"/>
        <v>153</v>
      </c>
      <c r="F11" s="603">
        <v>2018</v>
      </c>
    </row>
    <row r="12" spans="1:21" s="77" customFormat="1" ht="33" customHeight="1">
      <c r="A12" s="596" t="s">
        <v>248</v>
      </c>
      <c r="B12" s="597">
        <v>1237</v>
      </c>
      <c r="C12" s="597">
        <v>76</v>
      </c>
      <c r="D12" s="598">
        <v>1288</v>
      </c>
      <c r="E12" s="597">
        <v>44</v>
      </c>
      <c r="F12" s="473" t="s">
        <v>108</v>
      </c>
    </row>
    <row r="13" spans="1:21" s="77" customFormat="1" ht="33" customHeight="1">
      <c r="A13" s="596" t="s">
        <v>249</v>
      </c>
      <c r="B13" s="597">
        <v>2293</v>
      </c>
      <c r="C13" s="597">
        <v>145</v>
      </c>
      <c r="D13" s="598">
        <v>2264</v>
      </c>
      <c r="E13" s="597">
        <v>43</v>
      </c>
      <c r="F13" s="473" t="s">
        <v>115</v>
      </c>
    </row>
    <row r="14" spans="1:21" s="77" customFormat="1" ht="33" customHeight="1">
      <c r="A14" s="596" t="s">
        <v>250</v>
      </c>
      <c r="B14" s="597">
        <v>1077</v>
      </c>
      <c r="C14" s="597">
        <v>85</v>
      </c>
      <c r="D14" s="598">
        <v>1161</v>
      </c>
      <c r="E14" s="597">
        <v>37</v>
      </c>
      <c r="F14" s="473" t="s">
        <v>119</v>
      </c>
    </row>
    <row r="15" spans="1:21" s="77" customFormat="1" ht="33" customHeight="1" thickBot="1">
      <c r="A15" s="604" t="s">
        <v>251</v>
      </c>
      <c r="B15" s="605">
        <v>2295</v>
      </c>
      <c r="C15" s="606">
        <v>74</v>
      </c>
      <c r="D15" s="607">
        <v>2159</v>
      </c>
      <c r="E15" s="606">
        <v>29</v>
      </c>
      <c r="F15" s="480" t="s">
        <v>475</v>
      </c>
    </row>
    <row r="16" spans="1:21" s="12" customFormat="1" ht="16.5">
      <c r="A16" s="336" t="s">
        <v>566</v>
      </c>
      <c r="F16" s="608" t="s">
        <v>524</v>
      </c>
      <c r="G16" s="609"/>
    </row>
    <row r="17" spans="1:5" s="12" customFormat="1" ht="16.5">
      <c r="A17" s="336" t="s">
        <v>698</v>
      </c>
    </row>
    <row r="18" spans="1:5" s="12" customFormat="1" ht="16.5">
      <c r="A18" s="172" t="s">
        <v>533</v>
      </c>
    </row>
    <row r="21" spans="1:5">
      <c r="D21" s="712"/>
      <c r="E21" s="712"/>
    </row>
  </sheetData>
  <mergeCells count="3">
    <mergeCell ref="D21:E21"/>
    <mergeCell ref="A1:C1"/>
    <mergeCell ref="D1:F1"/>
  </mergeCells>
  <phoneticPr fontId="18" type="noConversion"/>
  <conditionalFormatting sqref="C13:E13">
    <cfRule type="cellIs" dxfId="247" priority="11" operator="equal">
      <formula>0</formula>
    </cfRule>
  </conditionalFormatting>
  <conditionalFormatting sqref="B12:E12 B13:B15">
    <cfRule type="cellIs" dxfId="246" priority="10" operator="equal">
      <formula>0</formula>
    </cfRule>
  </conditionalFormatting>
  <conditionalFormatting sqref="B11:E11">
    <cfRule type="cellIs" dxfId="245" priority="9" operator="equal">
      <formula>0</formula>
    </cfRule>
  </conditionalFormatting>
  <conditionalFormatting sqref="C15:E15">
    <cfRule type="cellIs" dxfId="244" priority="8" operator="equal">
      <formula>0</formula>
    </cfRule>
  </conditionalFormatting>
  <conditionalFormatting sqref="C14:E14">
    <cfRule type="cellIs" dxfId="243" priority="7" operator="equal">
      <formula>0</formula>
    </cfRule>
  </conditionalFormatting>
  <conditionalFormatting sqref="B10:E10">
    <cfRule type="cellIs" dxfId="242" priority="6" operator="equal">
      <formula>0</formula>
    </cfRule>
  </conditionalFormatting>
  <conditionalFormatting sqref="B9:E9">
    <cfRule type="cellIs" dxfId="241" priority="5" operator="equal">
      <formula>0</formula>
    </cfRule>
  </conditionalFormatting>
  <conditionalFormatting sqref="B8:E8">
    <cfRule type="cellIs" dxfId="240" priority="4" operator="equal">
      <formula>0</formula>
    </cfRule>
  </conditionalFormatting>
  <conditionalFormatting sqref="B7:E7">
    <cfRule type="cellIs" dxfId="239" priority="3" operator="equal">
      <formula>0</formula>
    </cfRule>
  </conditionalFormatting>
  <conditionalFormatting sqref="B6:E6">
    <cfRule type="cellIs" dxfId="238" priority="2" operator="equal">
      <formula>0</formula>
    </cfRule>
  </conditionalFormatting>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rowBreaks count="1" manualBreakCount="1">
    <brk id="16" max="2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Y22"/>
  <sheetViews>
    <sheetView zoomScaleNormal="100" zoomScaleSheetLayoutView="100" workbookViewId="0">
      <pane xSplit="1" ySplit="6" topLeftCell="B7" activePane="bottomRight" state="frozen"/>
      <selection pane="topRight" activeCell="B1" sqref="B1"/>
      <selection pane="bottomLeft" activeCell="A6" sqref="A6"/>
      <selection pane="bottomRight" activeCell="I9" sqref="I9"/>
    </sheetView>
  </sheetViews>
  <sheetFormatPr defaultColWidth="6.875" defaultRowHeight="17.25"/>
  <cols>
    <col min="1" max="1" width="10" style="544" customWidth="1"/>
    <col min="2" max="61" width="6.125" style="544" customWidth="1"/>
    <col min="62" max="62" width="12" style="544" customWidth="1"/>
    <col min="63" max="76" width="6.875" style="579"/>
    <col min="77" max="16384" width="6.875" style="544"/>
  </cols>
  <sheetData>
    <row r="1" spans="1:77" s="537" customFormat="1" ht="28.5" customHeight="1">
      <c r="A1" s="711" t="s">
        <v>579</v>
      </c>
      <c r="B1" s="711"/>
      <c r="C1" s="711"/>
      <c r="D1" s="711"/>
      <c r="E1" s="711"/>
      <c r="F1" s="711"/>
      <c r="G1" s="711"/>
      <c r="H1" s="711"/>
      <c r="I1" s="711"/>
      <c r="J1" s="711"/>
      <c r="K1" s="711"/>
      <c r="L1" s="711"/>
      <c r="M1" s="711"/>
      <c r="N1" s="711"/>
      <c r="O1" s="711"/>
      <c r="P1" s="711"/>
      <c r="Q1" s="711" t="s">
        <v>552</v>
      </c>
      <c r="R1" s="711"/>
      <c r="S1" s="711"/>
      <c r="T1" s="711"/>
      <c r="U1" s="711"/>
      <c r="V1" s="711"/>
      <c r="W1" s="711"/>
      <c r="X1" s="711"/>
      <c r="Y1" s="711"/>
      <c r="Z1" s="711"/>
      <c r="AA1" s="711"/>
      <c r="AB1" s="711"/>
      <c r="AC1" s="711"/>
      <c r="AD1" s="711"/>
      <c r="AE1" s="711"/>
      <c r="AF1" s="711" t="s">
        <v>579</v>
      </c>
      <c r="AG1" s="711"/>
      <c r="AH1" s="711"/>
      <c r="AI1" s="711"/>
      <c r="AJ1" s="711"/>
      <c r="AK1" s="711"/>
      <c r="AL1" s="711"/>
      <c r="AM1" s="711"/>
      <c r="AN1" s="711"/>
      <c r="AO1" s="711"/>
      <c r="AP1" s="711"/>
      <c r="AQ1" s="711"/>
      <c r="AR1" s="711"/>
      <c r="AS1" s="711"/>
      <c r="AT1" s="711"/>
      <c r="AU1" s="711"/>
      <c r="AV1" s="711" t="s">
        <v>552</v>
      </c>
      <c r="AW1" s="711"/>
      <c r="AX1" s="711"/>
      <c r="AY1" s="711"/>
      <c r="AZ1" s="711"/>
      <c r="BA1" s="711"/>
      <c r="BB1" s="711"/>
      <c r="BC1" s="711"/>
      <c r="BD1" s="711"/>
      <c r="BE1" s="711"/>
      <c r="BF1" s="711"/>
      <c r="BG1" s="711"/>
      <c r="BH1" s="711"/>
      <c r="BI1" s="711"/>
      <c r="BJ1" s="711"/>
      <c r="BK1" s="531"/>
      <c r="BL1" s="532"/>
      <c r="BM1" s="533"/>
      <c r="BN1" s="534"/>
      <c r="BO1" s="535"/>
      <c r="BP1" s="532"/>
      <c r="BQ1" s="532"/>
      <c r="BR1" s="532"/>
      <c r="BS1" s="532"/>
      <c r="BT1" s="532"/>
      <c r="BU1" s="532"/>
      <c r="BV1" s="532"/>
      <c r="BW1" s="532"/>
      <c r="BX1" s="532"/>
      <c r="BY1" s="536"/>
    </row>
    <row r="2" spans="1:77" s="542" customFormat="1" ht="18" customHeight="1" thickBot="1">
      <c r="A2" s="585" t="s">
        <v>203</v>
      </c>
      <c r="BJ2" s="586" t="s">
        <v>206</v>
      </c>
      <c r="BR2" s="543"/>
      <c r="BU2" s="543"/>
      <c r="BX2" s="543"/>
      <c r="BY2" s="544"/>
    </row>
    <row r="3" spans="1:77" s="550" customFormat="1" ht="24.75" customHeight="1">
      <c r="A3" s="723" t="s">
        <v>535</v>
      </c>
      <c r="B3" s="729" t="s">
        <v>539</v>
      </c>
      <c r="C3" s="730"/>
      <c r="D3" s="731"/>
      <c r="E3" s="729" t="s">
        <v>540</v>
      </c>
      <c r="F3" s="735"/>
      <c r="G3" s="736"/>
      <c r="H3" s="729" t="s">
        <v>541</v>
      </c>
      <c r="I3" s="730"/>
      <c r="J3" s="731"/>
      <c r="K3" s="729" t="s">
        <v>567</v>
      </c>
      <c r="L3" s="735"/>
      <c r="M3" s="736"/>
      <c r="N3" s="729" t="s">
        <v>542</v>
      </c>
      <c r="O3" s="730"/>
      <c r="P3" s="731"/>
      <c r="Q3" s="729" t="s">
        <v>543</v>
      </c>
      <c r="R3" s="730"/>
      <c r="S3" s="731"/>
      <c r="T3" s="729" t="s">
        <v>544</v>
      </c>
      <c r="U3" s="730"/>
      <c r="V3" s="731"/>
      <c r="W3" s="729" t="s">
        <v>545</v>
      </c>
      <c r="X3" s="730"/>
      <c r="Y3" s="731"/>
      <c r="Z3" s="729" t="s">
        <v>568</v>
      </c>
      <c r="AA3" s="730"/>
      <c r="AB3" s="731"/>
      <c r="AC3" s="729" t="s">
        <v>569</v>
      </c>
      <c r="AD3" s="730"/>
      <c r="AE3" s="731"/>
      <c r="AF3" s="729" t="s">
        <v>570</v>
      </c>
      <c r="AG3" s="730"/>
      <c r="AH3" s="731"/>
      <c r="AI3" s="729" t="s">
        <v>571</v>
      </c>
      <c r="AJ3" s="730"/>
      <c r="AK3" s="731"/>
      <c r="AL3" s="729" t="s">
        <v>572</v>
      </c>
      <c r="AM3" s="730"/>
      <c r="AN3" s="731"/>
      <c r="AO3" s="729" t="s">
        <v>573</v>
      </c>
      <c r="AP3" s="730"/>
      <c r="AQ3" s="731"/>
      <c r="AR3" s="729" t="s">
        <v>574</v>
      </c>
      <c r="AS3" s="730"/>
      <c r="AT3" s="731"/>
      <c r="AU3" s="729" t="s">
        <v>546</v>
      </c>
      <c r="AV3" s="730"/>
      <c r="AW3" s="731"/>
      <c r="AX3" s="729" t="s">
        <v>547</v>
      </c>
      <c r="AY3" s="730"/>
      <c r="AZ3" s="731"/>
      <c r="BA3" s="729" t="s">
        <v>548</v>
      </c>
      <c r="BB3" s="730"/>
      <c r="BC3" s="731"/>
      <c r="BD3" s="729" t="s">
        <v>549</v>
      </c>
      <c r="BE3" s="730"/>
      <c r="BF3" s="731"/>
      <c r="BG3" s="729" t="s">
        <v>550</v>
      </c>
      <c r="BH3" s="730"/>
      <c r="BI3" s="731"/>
      <c r="BJ3" s="726" t="s">
        <v>536</v>
      </c>
      <c r="BK3" s="546"/>
      <c r="BL3" s="546"/>
      <c r="BM3" s="546"/>
      <c r="BO3" s="551"/>
      <c r="BY3" s="552"/>
    </row>
    <row r="4" spans="1:77" s="550" customFormat="1" ht="24.75" customHeight="1">
      <c r="A4" s="724"/>
      <c r="B4" s="732"/>
      <c r="C4" s="733"/>
      <c r="D4" s="734"/>
      <c r="E4" s="737"/>
      <c r="F4" s="738"/>
      <c r="G4" s="739"/>
      <c r="H4" s="732"/>
      <c r="I4" s="733"/>
      <c r="J4" s="734"/>
      <c r="K4" s="737"/>
      <c r="L4" s="738"/>
      <c r="M4" s="739"/>
      <c r="N4" s="732"/>
      <c r="O4" s="733"/>
      <c r="P4" s="734"/>
      <c r="Q4" s="732"/>
      <c r="R4" s="733"/>
      <c r="S4" s="734"/>
      <c r="T4" s="732"/>
      <c r="U4" s="733"/>
      <c r="V4" s="734"/>
      <c r="W4" s="732"/>
      <c r="X4" s="733"/>
      <c r="Y4" s="734"/>
      <c r="Z4" s="732"/>
      <c r="AA4" s="733"/>
      <c r="AB4" s="734"/>
      <c r="AC4" s="732"/>
      <c r="AD4" s="733"/>
      <c r="AE4" s="734"/>
      <c r="AF4" s="732"/>
      <c r="AG4" s="733"/>
      <c r="AH4" s="734"/>
      <c r="AI4" s="732"/>
      <c r="AJ4" s="733"/>
      <c r="AK4" s="734"/>
      <c r="AL4" s="732"/>
      <c r="AM4" s="733"/>
      <c r="AN4" s="734"/>
      <c r="AO4" s="732"/>
      <c r="AP4" s="733"/>
      <c r="AQ4" s="734"/>
      <c r="AR4" s="732"/>
      <c r="AS4" s="733"/>
      <c r="AT4" s="734"/>
      <c r="AU4" s="732"/>
      <c r="AV4" s="733"/>
      <c r="AW4" s="734"/>
      <c r="AX4" s="732"/>
      <c r="AY4" s="733"/>
      <c r="AZ4" s="734"/>
      <c r="BA4" s="732"/>
      <c r="BB4" s="733"/>
      <c r="BC4" s="734"/>
      <c r="BD4" s="732"/>
      <c r="BE4" s="733"/>
      <c r="BF4" s="734"/>
      <c r="BG4" s="732"/>
      <c r="BH4" s="733"/>
      <c r="BI4" s="734"/>
      <c r="BJ4" s="727"/>
      <c r="BK4" s="546"/>
      <c r="BL4" s="546"/>
      <c r="BM4" s="546"/>
      <c r="BO4" s="551"/>
      <c r="BY4" s="552"/>
    </row>
    <row r="5" spans="1:77" s="550" customFormat="1" ht="15.75" customHeight="1">
      <c r="A5" s="724"/>
      <c r="B5" s="591"/>
      <c r="C5" s="610" t="s">
        <v>534</v>
      </c>
      <c r="D5" s="610" t="s">
        <v>335</v>
      </c>
      <c r="E5" s="591"/>
      <c r="F5" s="610" t="s">
        <v>534</v>
      </c>
      <c r="G5" s="610" t="s">
        <v>335</v>
      </c>
      <c r="H5" s="591"/>
      <c r="I5" s="610" t="s">
        <v>534</v>
      </c>
      <c r="J5" s="610" t="s">
        <v>335</v>
      </c>
      <c r="K5" s="591"/>
      <c r="L5" s="610" t="s">
        <v>534</v>
      </c>
      <c r="M5" s="610" t="s">
        <v>335</v>
      </c>
      <c r="N5" s="591"/>
      <c r="O5" s="610" t="s">
        <v>534</v>
      </c>
      <c r="P5" s="610" t="s">
        <v>335</v>
      </c>
      <c r="Q5" s="591"/>
      <c r="R5" s="610" t="s">
        <v>534</v>
      </c>
      <c r="S5" s="610" t="s">
        <v>335</v>
      </c>
      <c r="T5" s="591"/>
      <c r="U5" s="610" t="s">
        <v>534</v>
      </c>
      <c r="V5" s="610" t="s">
        <v>335</v>
      </c>
      <c r="W5" s="591"/>
      <c r="X5" s="610" t="s">
        <v>534</v>
      </c>
      <c r="Y5" s="610" t="s">
        <v>335</v>
      </c>
      <c r="Z5" s="591"/>
      <c r="AA5" s="610" t="s">
        <v>534</v>
      </c>
      <c r="AB5" s="610" t="s">
        <v>335</v>
      </c>
      <c r="AC5" s="591"/>
      <c r="AD5" s="610" t="s">
        <v>534</v>
      </c>
      <c r="AE5" s="610" t="s">
        <v>335</v>
      </c>
      <c r="AF5" s="591"/>
      <c r="AG5" s="610" t="s">
        <v>534</v>
      </c>
      <c r="AH5" s="610" t="s">
        <v>335</v>
      </c>
      <c r="AI5" s="591"/>
      <c r="AJ5" s="610" t="s">
        <v>534</v>
      </c>
      <c r="AK5" s="610" t="s">
        <v>335</v>
      </c>
      <c r="AL5" s="591"/>
      <c r="AM5" s="610" t="s">
        <v>534</v>
      </c>
      <c r="AN5" s="610" t="s">
        <v>335</v>
      </c>
      <c r="AO5" s="591"/>
      <c r="AP5" s="610" t="s">
        <v>534</v>
      </c>
      <c r="AQ5" s="610" t="s">
        <v>335</v>
      </c>
      <c r="AR5" s="591"/>
      <c r="AS5" s="610" t="s">
        <v>534</v>
      </c>
      <c r="AT5" s="610" t="s">
        <v>335</v>
      </c>
      <c r="AU5" s="591"/>
      <c r="AV5" s="610" t="s">
        <v>534</v>
      </c>
      <c r="AW5" s="610" t="s">
        <v>335</v>
      </c>
      <c r="AX5" s="591"/>
      <c r="AY5" s="610" t="s">
        <v>534</v>
      </c>
      <c r="AZ5" s="610" t="s">
        <v>335</v>
      </c>
      <c r="BA5" s="591"/>
      <c r="BB5" s="610" t="s">
        <v>534</v>
      </c>
      <c r="BC5" s="610" t="s">
        <v>335</v>
      </c>
      <c r="BD5" s="591"/>
      <c r="BE5" s="610" t="s">
        <v>534</v>
      </c>
      <c r="BF5" s="610" t="s">
        <v>335</v>
      </c>
      <c r="BG5" s="591"/>
      <c r="BH5" s="610" t="s">
        <v>534</v>
      </c>
      <c r="BI5" s="610" t="s">
        <v>335</v>
      </c>
      <c r="BJ5" s="727"/>
      <c r="BK5" s="546"/>
      <c r="BL5" s="546"/>
      <c r="BM5" s="546"/>
      <c r="BN5" s="546"/>
      <c r="BO5" s="551"/>
      <c r="BP5" s="551"/>
      <c r="BQ5" s="551"/>
      <c r="BR5" s="551"/>
      <c r="BS5" s="546"/>
      <c r="BT5" s="546"/>
      <c r="BU5" s="551"/>
      <c r="BV5" s="546"/>
      <c r="BW5" s="546"/>
      <c r="BX5" s="551"/>
      <c r="BY5" s="552"/>
    </row>
    <row r="6" spans="1:77" s="550" customFormat="1" ht="15.75" customHeight="1">
      <c r="A6" s="725"/>
      <c r="B6" s="594"/>
      <c r="C6" s="594" t="s">
        <v>537</v>
      </c>
      <c r="D6" s="594" t="s">
        <v>538</v>
      </c>
      <c r="E6" s="594"/>
      <c r="F6" s="594" t="s">
        <v>537</v>
      </c>
      <c r="G6" s="594" t="s">
        <v>538</v>
      </c>
      <c r="H6" s="594"/>
      <c r="I6" s="594" t="s">
        <v>537</v>
      </c>
      <c r="J6" s="594" t="s">
        <v>538</v>
      </c>
      <c r="K6" s="594"/>
      <c r="L6" s="594" t="s">
        <v>537</v>
      </c>
      <c r="M6" s="594" t="s">
        <v>538</v>
      </c>
      <c r="N6" s="594"/>
      <c r="O6" s="594" t="s">
        <v>537</v>
      </c>
      <c r="P6" s="594" t="s">
        <v>538</v>
      </c>
      <c r="Q6" s="594"/>
      <c r="R6" s="594" t="s">
        <v>537</v>
      </c>
      <c r="S6" s="594" t="s">
        <v>538</v>
      </c>
      <c r="T6" s="594"/>
      <c r="U6" s="594" t="s">
        <v>537</v>
      </c>
      <c r="V6" s="594" t="s">
        <v>538</v>
      </c>
      <c r="W6" s="594"/>
      <c r="X6" s="594" t="s">
        <v>537</v>
      </c>
      <c r="Y6" s="594" t="s">
        <v>538</v>
      </c>
      <c r="Z6" s="594"/>
      <c r="AA6" s="594" t="s">
        <v>537</v>
      </c>
      <c r="AB6" s="594" t="s">
        <v>538</v>
      </c>
      <c r="AC6" s="594"/>
      <c r="AD6" s="594" t="s">
        <v>537</v>
      </c>
      <c r="AE6" s="594" t="s">
        <v>538</v>
      </c>
      <c r="AF6" s="594"/>
      <c r="AG6" s="594" t="s">
        <v>537</v>
      </c>
      <c r="AH6" s="594" t="s">
        <v>538</v>
      </c>
      <c r="AI6" s="594"/>
      <c r="AJ6" s="594" t="s">
        <v>537</v>
      </c>
      <c r="AK6" s="594" t="s">
        <v>538</v>
      </c>
      <c r="AL6" s="594"/>
      <c r="AM6" s="594" t="s">
        <v>537</v>
      </c>
      <c r="AN6" s="594" t="s">
        <v>538</v>
      </c>
      <c r="AO6" s="594"/>
      <c r="AP6" s="594" t="s">
        <v>537</v>
      </c>
      <c r="AQ6" s="594" t="s">
        <v>538</v>
      </c>
      <c r="AR6" s="594"/>
      <c r="AS6" s="594" t="s">
        <v>537</v>
      </c>
      <c r="AT6" s="594" t="s">
        <v>538</v>
      </c>
      <c r="AU6" s="594"/>
      <c r="AV6" s="594" t="s">
        <v>537</v>
      </c>
      <c r="AW6" s="594" t="s">
        <v>538</v>
      </c>
      <c r="AX6" s="594"/>
      <c r="AY6" s="594" t="s">
        <v>537</v>
      </c>
      <c r="AZ6" s="594" t="s">
        <v>538</v>
      </c>
      <c r="BA6" s="594"/>
      <c r="BB6" s="594" t="s">
        <v>537</v>
      </c>
      <c r="BC6" s="594" t="s">
        <v>538</v>
      </c>
      <c r="BD6" s="594"/>
      <c r="BE6" s="594" t="s">
        <v>537</v>
      </c>
      <c r="BF6" s="594" t="s">
        <v>538</v>
      </c>
      <c r="BG6" s="594"/>
      <c r="BH6" s="594" t="s">
        <v>537</v>
      </c>
      <c r="BI6" s="594" t="s">
        <v>538</v>
      </c>
      <c r="BJ6" s="728"/>
      <c r="BK6" s="546"/>
      <c r="BL6" s="546"/>
      <c r="BM6" s="551"/>
      <c r="BN6" s="546"/>
      <c r="BO6" s="551"/>
      <c r="BP6" s="551"/>
      <c r="BQ6" s="551"/>
      <c r="BR6" s="551"/>
      <c r="BS6" s="551"/>
      <c r="BT6" s="546"/>
      <c r="BU6" s="551"/>
      <c r="BV6" s="551"/>
      <c r="BW6" s="546"/>
      <c r="BX6" s="551"/>
      <c r="BY6" s="552"/>
    </row>
    <row r="7" spans="1:77" s="77" customFormat="1" ht="33" customHeight="1">
      <c r="A7" s="596">
        <v>2013</v>
      </c>
      <c r="B7" s="611">
        <v>4395</v>
      </c>
      <c r="C7" s="612">
        <v>2368</v>
      </c>
      <c r="D7" s="612">
        <v>2027</v>
      </c>
      <c r="E7" s="612">
        <v>97</v>
      </c>
      <c r="F7" s="612">
        <v>61</v>
      </c>
      <c r="G7" s="612">
        <v>36</v>
      </c>
      <c r="H7" s="612">
        <v>1288</v>
      </c>
      <c r="I7" s="612">
        <v>741</v>
      </c>
      <c r="J7" s="612">
        <v>547</v>
      </c>
      <c r="K7" s="612">
        <v>11</v>
      </c>
      <c r="L7" s="612">
        <v>7</v>
      </c>
      <c r="M7" s="612">
        <v>4</v>
      </c>
      <c r="N7" s="612">
        <v>250</v>
      </c>
      <c r="O7" s="612">
        <v>120</v>
      </c>
      <c r="P7" s="612">
        <v>130</v>
      </c>
      <c r="Q7" s="612">
        <v>122</v>
      </c>
      <c r="R7" s="612">
        <v>59</v>
      </c>
      <c r="S7" s="612">
        <v>63</v>
      </c>
      <c r="T7" s="612">
        <v>179</v>
      </c>
      <c r="U7" s="612">
        <v>81</v>
      </c>
      <c r="V7" s="612">
        <v>98</v>
      </c>
      <c r="W7" s="612">
        <v>0</v>
      </c>
      <c r="X7" s="612">
        <v>0</v>
      </c>
      <c r="Y7" s="612">
        <v>0</v>
      </c>
      <c r="Z7" s="612">
        <v>0</v>
      </c>
      <c r="AA7" s="612">
        <v>0</v>
      </c>
      <c r="AB7" s="612">
        <v>0</v>
      </c>
      <c r="AC7" s="612">
        <v>899</v>
      </c>
      <c r="AD7" s="612">
        <v>425</v>
      </c>
      <c r="AE7" s="612">
        <v>474</v>
      </c>
      <c r="AF7" s="612">
        <v>274</v>
      </c>
      <c r="AG7" s="612">
        <v>158</v>
      </c>
      <c r="AH7" s="612">
        <v>116</v>
      </c>
      <c r="AI7" s="612">
        <v>188</v>
      </c>
      <c r="AJ7" s="612">
        <v>134</v>
      </c>
      <c r="AK7" s="612">
        <v>54</v>
      </c>
      <c r="AL7" s="612">
        <v>2</v>
      </c>
      <c r="AM7" s="612">
        <v>0</v>
      </c>
      <c r="AN7" s="612">
        <v>2</v>
      </c>
      <c r="AO7" s="612">
        <v>47</v>
      </c>
      <c r="AP7" s="612">
        <v>13</v>
      </c>
      <c r="AQ7" s="612">
        <v>34</v>
      </c>
      <c r="AR7" s="612">
        <v>71</v>
      </c>
      <c r="AS7" s="612">
        <v>31</v>
      </c>
      <c r="AT7" s="612">
        <v>40</v>
      </c>
      <c r="AU7" s="612">
        <v>2</v>
      </c>
      <c r="AV7" s="612">
        <v>0</v>
      </c>
      <c r="AW7" s="612">
        <v>2</v>
      </c>
      <c r="AX7" s="612">
        <v>22</v>
      </c>
      <c r="AY7" s="612">
        <v>15</v>
      </c>
      <c r="AZ7" s="612">
        <v>7</v>
      </c>
      <c r="BA7" s="612">
        <v>13</v>
      </c>
      <c r="BB7" s="612">
        <v>6</v>
      </c>
      <c r="BC7" s="612">
        <v>7</v>
      </c>
      <c r="BD7" s="612">
        <v>393</v>
      </c>
      <c r="BE7" s="612">
        <v>176</v>
      </c>
      <c r="BF7" s="612">
        <v>217</v>
      </c>
      <c r="BG7" s="612">
        <v>537</v>
      </c>
      <c r="BH7" s="612">
        <v>341</v>
      </c>
      <c r="BI7" s="613">
        <v>196</v>
      </c>
      <c r="BJ7" s="599">
        <v>2013</v>
      </c>
    </row>
    <row r="8" spans="1:77" s="77" customFormat="1" ht="33" customHeight="1">
      <c r="A8" s="596">
        <v>2014</v>
      </c>
      <c r="B8" s="614">
        <v>4284</v>
      </c>
      <c r="C8" s="597">
        <v>2316</v>
      </c>
      <c r="D8" s="597">
        <v>1968</v>
      </c>
      <c r="E8" s="597">
        <v>70</v>
      </c>
      <c r="F8" s="597">
        <v>38</v>
      </c>
      <c r="G8" s="597">
        <v>32</v>
      </c>
      <c r="H8" s="597">
        <v>1268</v>
      </c>
      <c r="I8" s="597">
        <v>755</v>
      </c>
      <c r="J8" s="597">
        <v>513</v>
      </c>
      <c r="K8" s="597">
        <v>7</v>
      </c>
      <c r="L8" s="597">
        <v>5</v>
      </c>
      <c r="M8" s="597">
        <v>2</v>
      </c>
      <c r="N8" s="597">
        <v>239</v>
      </c>
      <c r="O8" s="597">
        <v>121</v>
      </c>
      <c r="P8" s="597">
        <v>118</v>
      </c>
      <c r="Q8" s="597">
        <v>110</v>
      </c>
      <c r="R8" s="597">
        <v>57</v>
      </c>
      <c r="S8" s="597">
        <v>53</v>
      </c>
      <c r="T8" s="597">
        <v>203</v>
      </c>
      <c r="U8" s="597">
        <v>83</v>
      </c>
      <c r="V8" s="597">
        <v>120</v>
      </c>
      <c r="W8" s="597">
        <v>0</v>
      </c>
      <c r="X8" s="597">
        <v>0</v>
      </c>
      <c r="Y8" s="597">
        <v>0</v>
      </c>
      <c r="Z8" s="597">
        <v>0</v>
      </c>
      <c r="AA8" s="597">
        <v>0</v>
      </c>
      <c r="AB8" s="597">
        <v>0</v>
      </c>
      <c r="AC8" s="597">
        <v>895</v>
      </c>
      <c r="AD8" s="597">
        <v>433</v>
      </c>
      <c r="AE8" s="597">
        <v>462</v>
      </c>
      <c r="AF8" s="597">
        <v>312</v>
      </c>
      <c r="AG8" s="597">
        <v>175</v>
      </c>
      <c r="AH8" s="597">
        <v>137</v>
      </c>
      <c r="AI8" s="597">
        <v>167</v>
      </c>
      <c r="AJ8" s="597">
        <v>102</v>
      </c>
      <c r="AK8" s="597">
        <v>65</v>
      </c>
      <c r="AL8" s="597">
        <v>7</v>
      </c>
      <c r="AM8" s="597">
        <v>3</v>
      </c>
      <c r="AN8" s="597">
        <v>4</v>
      </c>
      <c r="AO8" s="597">
        <v>37</v>
      </c>
      <c r="AP8" s="597">
        <v>8</v>
      </c>
      <c r="AQ8" s="597">
        <v>29</v>
      </c>
      <c r="AR8" s="597">
        <v>98</v>
      </c>
      <c r="AS8" s="597">
        <v>34</v>
      </c>
      <c r="AT8" s="597">
        <v>64</v>
      </c>
      <c r="AU8" s="597">
        <v>0</v>
      </c>
      <c r="AV8" s="597">
        <v>0</v>
      </c>
      <c r="AW8" s="597">
        <v>0</v>
      </c>
      <c r="AX8" s="597">
        <v>8</v>
      </c>
      <c r="AY8" s="597">
        <v>3</v>
      </c>
      <c r="AZ8" s="597">
        <v>5</v>
      </c>
      <c r="BA8" s="597">
        <v>8</v>
      </c>
      <c r="BB8" s="597">
        <v>3</v>
      </c>
      <c r="BC8" s="597">
        <v>5</v>
      </c>
      <c r="BD8" s="597">
        <v>340</v>
      </c>
      <c r="BE8" s="597">
        <v>132</v>
      </c>
      <c r="BF8" s="597">
        <v>208</v>
      </c>
      <c r="BG8" s="597">
        <v>515</v>
      </c>
      <c r="BH8" s="597">
        <v>364</v>
      </c>
      <c r="BI8" s="615">
        <v>151</v>
      </c>
      <c r="BJ8" s="599">
        <v>2014</v>
      </c>
    </row>
    <row r="9" spans="1:77" s="77" customFormat="1" ht="33" customHeight="1">
      <c r="A9" s="596">
        <v>2015</v>
      </c>
      <c r="B9" s="614">
        <v>4368</v>
      </c>
      <c r="C9" s="597">
        <v>2413</v>
      </c>
      <c r="D9" s="597">
        <v>1955</v>
      </c>
      <c r="E9" s="597">
        <v>98</v>
      </c>
      <c r="F9" s="597">
        <v>54</v>
      </c>
      <c r="G9" s="597">
        <v>44</v>
      </c>
      <c r="H9" s="597">
        <v>1324</v>
      </c>
      <c r="I9" s="597">
        <v>795</v>
      </c>
      <c r="J9" s="597">
        <v>529</v>
      </c>
      <c r="K9" s="597">
        <v>9</v>
      </c>
      <c r="L9" s="597">
        <v>1</v>
      </c>
      <c r="M9" s="597">
        <v>8</v>
      </c>
      <c r="N9" s="597">
        <v>212</v>
      </c>
      <c r="O9" s="597">
        <v>103</v>
      </c>
      <c r="P9" s="597">
        <v>109</v>
      </c>
      <c r="Q9" s="597">
        <v>99</v>
      </c>
      <c r="R9" s="597">
        <v>56</v>
      </c>
      <c r="S9" s="597">
        <v>43</v>
      </c>
      <c r="T9" s="597">
        <v>178</v>
      </c>
      <c r="U9" s="597">
        <v>68</v>
      </c>
      <c r="V9" s="597">
        <v>110</v>
      </c>
      <c r="W9" s="597">
        <v>0</v>
      </c>
      <c r="X9" s="597">
        <v>0</v>
      </c>
      <c r="Y9" s="597">
        <v>0</v>
      </c>
      <c r="Z9" s="597">
        <v>0</v>
      </c>
      <c r="AA9" s="597">
        <v>0</v>
      </c>
      <c r="AB9" s="597">
        <v>0</v>
      </c>
      <c r="AC9" s="597">
        <v>860</v>
      </c>
      <c r="AD9" s="597">
        <v>435</v>
      </c>
      <c r="AE9" s="597">
        <v>425</v>
      </c>
      <c r="AF9" s="597">
        <v>361</v>
      </c>
      <c r="AG9" s="597">
        <v>204</v>
      </c>
      <c r="AH9" s="597">
        <v>157</v>
      </c>
      <c r="AI9" s="597">
        <v>201</v>
      </c>
      <c r="AJ9" s="597">
        <v>126</v>
      </c>
      <c r="AK9" s="597">
        <v>75</v>
      </c>
      <c r="AL9" s="597">
        <v>3</v>
      </c>
      <c r="AM9" s="597">
        <v>1</v>
      </c>
      <c r="AN9" s="597">
        <v>2</v>
      </c>
      <c r="AO9" s="597">
        <v>29</v>
      </c>
      <c r="AP9" s="597">
        <v>7</v>
      </c>
      <c r="AQ9" s="597">
        <v>22</v>
      </c>
      <c r="AR9" s="597">
        <v>91</v>
      </c>
      <c r="AS9" s="597">
        <v>38</v>
      </c>
      <c r="AT9" s="597">
        <v>53</v>
      </c>
      <c r="AU9" s="597">
        <v>0</v>
      </c>
      <c r="AV9" s="597">
        <v>0</v>
      </c>
      <c r="AW9" s="597">
        <v>0</v>
      </c>
      <c r="AX9" s="597">
        <v>20</v>
      </c>
      <c r="AY9" s="597">
        <v>11</v>
      </c>
      <c r="AZ9" s="597">
        <v>9</v>
      </c>
      <c r="BA9" s="597">
        <v>7</v>
      </c>
      <c r="BB9" s="597">
        <v>5</v>
      </c>
      <c r="BC9" s="597">
        <v>2</v>
      </c>
      <c r="BD9" s="597">
        <v>359</v>
      </c>
      <c r="BE9" s="597">
        <v>150</v>
      </c>
      <c r="BF9" s="597">
        <v>209</v>
      </c>
      <c r="BG9" s="597">
        <v>517</v>
      </c>
      <c r="BH9" s="597">
        <v>359</v>
      </c>
      <c r="BI9" s="615">
        <v>158</v>
      </c>
      <c r="BJ9" s="599">
        <v>2015</v>
      </c>
    </row>
    <row r="10" spans="1:77" s="77" customFormat="1" ht="33" customHeight="1">
      <c r="A10" s="596">
        <v>2016</v>
      </c>
      <c r="B10" s="614">
        <v>4495</v>
      </c>
      <c r="C10" s="597">
        <v>2390</v>
      </c>
      <c r="D10" s="597">
        <v>2105</v>
      </c>
      <c r="E10" s="597">
        <v>91</v>
      </c>
      <c r="F10" s="597">
        <v>48</v>
      </c>
      <c r="G10" s="597">
        <v>43</v>
      </c>
      <c r="H10" s="597">
        <v>1331</v>
      </c>
      <c r="I10" s="597">
        <v>775</v>
      </c>
      <c r="J10" s="597">
        <v>556</v>
      </c>
      <c r="K10" s="597">
        <v>14</v>
      </c>
      <c r="L10" s="597">
        <v>4</v>
      </c>
      <c r="M10" s="597">
        <v>10</v>
      </c>
      <c r="N10" s="597">
        <v>201</v>
      </c>
      <c r="O10" s="597">
        <v>104</v>
      </c>
      <c r="P10" s="597">
        <v>97</v>
      </c>
      <c r="Q10" s="597">
        <v>151</v>
      </c>
      <c r="R10" s="597">
        <v>67</v>
      </c>
      <c r="S10" s="597">
        <v>84</v>
      </c>
      <c r="T10" s="597">
        <v>144</v>
      </c>
      <c r="U10" s="597">
        <v>71</v>
      </c>
      <c r="V10" s="597">
        <v>73</v>
      </c>
      <c r="W10" s="597">
        <v>0</v>
      </c>
      <c r="X10" s="597">
        <v>0</v>
      </c>
      <c r="Y10" s="597">
        <v>0</v>
      </c>
      <c r="Z10" s="597">
        <v>0</v>
      </c>
      <c r="AA10" s="597">
        <v>0</v>
      </c>
      <c r="AB10" s="597">
        <v>0</v>
      </c>
      <c r="AC10" s="597">
        <v>866</v>
      </c>
      <c r="AD10" s="597">
        <v>420</v>
      </c>
      <c r="AE10" s="597">
        <v>446</v>
      </c>
      <c r="AF10" s="597">
        <v>395</v>
      </c>
      <c r="AG10" s="597">
        <v>207</v>
      </c>
      <c r="AH10" s="597">
        <v>188</v>
      </c>
      <c r="AI10" s="597">
        <v>207</v>
      </c>
      <c r="AJ10" s="597">
        <v>121</v>
      </c>
      <c r="AK10" s="597">
        <v>86</v>
      </c>
      <c r="AL10" s="597">
        <v>9</v>
      </c>
      <c r="AM10" s="597">
        <v>3</v>
      </c>
      <c r="AN10" s="597">
        <v>6</v>
      </c>
      <c r="AO10" s="597">
        <v>40</v>
      </c>
      <c r="AP10" s="597">
        <v>11</v>
      </c>
      <c r="AQ10" s="597">
        <v>29</v>
      </c>
      <c r="AR10" s="597">
        <v>109</v>
      </c>
      <c r="AS10" s="597">
        <v>55</v>
      </c>
      <c r="AT10" s="597">
        <v>54</v>
      </c>
      <c r="AU10" s="597">
        <v>2</v>
      </c>
      <c r="AV10" s="597">
        <v>0</v>
      </c>
      <c r="AW10" s="597">
        <v>2</v>
      </c>
      <c r="AX10" s="597">
        <v>17</v>
      </c>
      <c r="AY10" s="597">
        <v>11</v>
      </c>
      <c r="AZ10" s="597">
        <v>6</v>
      </c>
      <c r="BA10" s="597">
        <v>8</v>
      </c>
      <c r="BB10" s="597">
        <v>4</v>
      </c>
      <c r="BC10" s="597">
        <v>4</v>
      </c>
      <c r="BD10" s="597">
        <v>402</v>
      </c>
      <c r="BE10" s="597">
        <v>163</v>
      </c>
      <c r="BF10" s="597">
        <v>239</v>
      </c>
      <c r="BG10" s="597">
        <v>508</v>
      </c>
      <c r="BH10" s="597">
        <v>326</v>
      </c>
      <c r="BI10" s="615">
        <v>182</v>
      </c>
      <c r="BJ10" s="599">
        <v>2016</v>
      </c>
    </row>
    <row r="11" spans="1:77" s="77" customFormat="1" ht="33" customHeight="1">
      <c r="A11" s="596">
        <v>2017</v>
      </c>
      <c r="B11" s="614">
        <v>4644</v>
      </c>
      <c r="C11" s="597">
        <v>2460</v>
      </c>
      <c r="D11" s="597">
        <v>2184</v>
      </c>
      <c r="E11" s="597">
        <v>105</v>
      </c>
      <c r="F11" s="597">
        <v>52</v>
      </c>
      <c r="G11" s="597">
        <v>53</v>
      </c>
      <c r="H11" s="597">
        <v>1361</v>
      </c>
      <c r="I11" s="597">
        <v>804</v>
      </c>
      <c r="J11" s="597">
        <v>557</v>
      </c>
      <c r="K11" s="597">
        <v>6</v>
      </c>
      <c r="L11" s="597">
        <v>2</v>
      </c>
      <c r="M11" s="597">
        <v>4</v>
      </c>
      <c r="N11" s="597">
        <v>211</v>
      </c>
      <c r="O11" s="597">
        <v>100</v>
      </c>
      <c r="P11" s="597">
        <v>111</v>
      </c>
      <c r="Q11" s="597">
        <v>150</v>
      </c>
      <c r="R11" s="597">
        <v>68</v>
      </c>
      <c r="S11" s="597">
        <v>82</v>
      </c>
      <c r="T11" s="597">
        <v>186</v>
      </c>
      <c r="U11" s="597">
        <v>91</v>
      </c>
      <c r="V11" s="597">
        <v>95</v>
      </c>
      <c r="W11" s="597">
        <v>0</v>
      </c>
      <c r="X11" s="597">
        <v>0</v>
      </c>
      <c r="Y11" s="597">
        <v>0</v>
      </c>
      <c r="Z11" s="597">
        <v>0</v>
      </c>
      <c r="AA11" s="597">
        <v>0</v>
      </c>
      <c r="AB11" s="597">
        <v>0</v>
      </c>
      <c r="AC11" s="597">
        <v>956</v>
      </c>
      <c r="AD11" s="597">
        <v>443</v>
      </c>
      <c r="AE11" s="597">
        <v>513</v>
      </c>
      <c r="AF11" s="597">
        <v>415</v>
      </c>
      <c r="AG11" s="597">
        <v>222</v>
      </c>
      <c r="AH11" s="597">
        <v>193</v>
      </c>
      <c r="AI11" s="597">
        <v>189</v>
      </c>
      <c r="AJ11" s="597">
        <v>112</v>
      </c>
      <c r="AK11" s="597">
        <v>77</v>
      </c>
      <c r="AL11" s="597">
        <v>9</v>
      </c>
      <c r="AM11" s="597">
        <v>2</v>
      </c>
      <c r="AN11" s="597">
        <v>7</v>
      </c>
      <c r="AO11" s="597">
        <v>33</v>
      </c>
      <c r="AP11" s="597">
        <v>13</v>
      </c>
      <c r="AQ11" s="597">
        <v>20</v>
      </c>
      <c r="AR11" s="597">
        <v>134</v>
      </c>
      <c r="AS11" s="597">
        <v>61</v>
      </c>
      <c r="AT11" s="597">
        <v>73</v>
      </c>
      <c r="AU11" s="597">
        <v>0</v>
      </c>
      <c r="AV11" s="597">
        <v>0</v>
      </c>
      <c r="AW11" s="597">
        <v>0</v>
      </c>
      <c r="AX11" s="597">
        <v>14</v>
      </c>
      <c r="AY11" s="597">
        <v>10</v>
      </c>
      <c r="AZ11" s="597">
        <v>4</v>
      </c>
      <c r="BA11" s="597">
        <v>14</v>
      </c>
      <c r="BB11" s="597">
        <v>5</v>
      </c>
      <c r="BC11" s="597">
        <v>9</v>
      </c>
      <c r="BD11" s="597">
        <v>392</v>
      </c>
      <c r="BE11" s="597">
        <v>173</v>
      </c>
      <c r="BF11" s="597">
        <v>219</v>
      </c>
      <c r="BG11" s="597">
        <v>469</v>
      </c>
      <c r="BH11" s="597">
        <v>302</v>
      </c>
      <c r="BI11" s="615">
        <v>167</v>
      </c>
      <c r="BJ11" s="599">
        <v>2017</v>
      </c>
    </row>
    <row r="12" spans="1:77" s="77" customFormat="1" ht="33" customHeight="1">
      <c r="A12" s="600">
        <v>2018</v>
      </c>
      <c r="B12" s="601">
        <f>SUM(B13:B16)</f>
        <v>4993</v>
      </c>
      <c r="C12" s="602">
        <f>SUM(C13:C16)</f>
        <v>2622</v>
      </c>
      <c r="D12" s="602">
        <f>SUM(D13:D16)</f>
        <v>2371</v>
      </c>
      <c r="E12" s="602">
        <f>SUM(F12:G12)</f>
        <v>135</v>
      </c>
      <c r="F12" s="602">
        <f>SUM(F13:F16)</f>
        <v>60</v>
      </c>
      <c r="G12" s="602">
        <f>SUM(G13:G16)</f>
        <v>75</v>
      </c>
      <c r="H12" s="602">
        <f>SUM(I12:J12)</f>
        <v>1383</v>
      </c>
      <c r="I12" s="602">
        <f>SUM(I13:I16)</f>
        <v>833</v>
      </c>
      <c r="J12" s="602">
        <f>SUM(J13:J16)</f>
        <v>550</v>
      </c>
      <c r="K12" s="602">
        <f>SUM(L12:M12)</f>
        <v>16</v>
      </c>
      <c r="L12" s="602">
        <f>SUM(L13:L16)</f>
        <v>7</v>
      </c>
      <c r="M12" s="602">
        <f>SUM(M13:M16)</f>
        <v>9</v>
      </c>
      <c r="N12" s="602">
        <f>SUM(O12:P12)</f>
        <v>183</v>
      </c>
      <c r="O12" s="602">
        <f>SUM(O13:O16)</f>
        <v>97</v>
      </c>
      <c r="P12" s="602">
        <f>SUM(P13:P16)</f>
        <v>86</v>
      </c>
      <c r="Q12" s="602">
        <f>SUM(R12:S12)</f>
        <v>101</v>
      </c>
      <c r="R12" s="602">
        <f>SUM(R13:R16)</f>
        <v>52</v>
      </c>
      <c r="S12" s="602">
        <f>SUM(S13:S16)</f>
        <v>49</v>
      </c>
      <c r="T12" s="602">
        <f>SUM(U12:V12)</f>
        <v>216</v>
      </c>
      <c r="U12" s="602">
        <f>SUM(U13:U16)</f>
        <v>90</v>
      </c>
      <c r="V12" s="602">
        <f>SUM(V13:V16)</f>
        <v>126</v>
      </c>
      <c r="W12" s="602">
        <f>SUM(X12:Y12)</f>
        <v>0</v>
      </c>
      <c r="X12" s="602">
        <f>SUM(X13:X16)</f>
        <v>0</v>
      </c>
      <c r="Y12" s="602">
        <f>SUM(Y13:Y16)</f>
        <v>0</v>
      </c>
      <c r="Z12" s="602">
        <f>SUM(AA12:AB12)</f>
        <v>0</v>
      </c>
      <c r="AA12" s="602">
        <f>SUM(AA13:AA16)</f>
        <v>0</v>
      </c>
      <c r="AB12" s="602">
        <f>SUM(AB13:AB16)</f>
        <v>0</v>
      </c>
      <c r="AC12" s="602">
        <f>SUM(AD12:AE12)</f>
        <v>1085</v>
      </c>
      <c r="AD12" s="602">
        <f>SUM(AD13:AD16)</f>
        <v>493</v>
      </c>
      <c r="AE12" s="602">
        <f>SUM(AE13:AE16)</f>
        <v>592</v>
      </c>
      <c r="AF12" s="602">
        <f>SUM(AG12:AH12)</f>
        <v>555</v>
      </c>
      <c r="AG12" s="602">
        <f>SUM(AG13:AG16)</f>
        <v>284</v>
      </c>
      <c r="AH12" s="602">
        <f>SUM(AH13:AH16)</f>
        <v>271</v>
      </c>
      <c r="AI12" s="602">
        <f>SUM(AJ12:AK12)</f>
        <v>213</v>
      </c>
      <c r="AJ12" s="602">
        <f>SUM(AJ13:AJ16)</f>
        <v>125</v>
      </c>
      <c r="AK12" s="602">
        <f>SUM(AK13:AK16)</f>
        <v>88</v>
      </c>
      <c r="AL12" s="602">
        <f>SUM(AM12:AN12)</f>
        <v>6</v>
      </c>
      <c r="AM12" s="602">
        <f>SUM(AM13:AM16)</f>
        <v>2</v>
      </c>
      <c r="AN12" s="602">
        <f>SUM(AN13:AN16)</f>
        <v>4</v>
      </c>
      <c r="AO12" s="602">
        <f>SUM(AP12:AQ12)</f>
        <v>19</v>
      </c>
      <c r="AP12" s="602">
        <f>SUM(AP13:AP16)</f>
        <v>5</v>
      </c>
      <c r="AQ12" s="602">
        <f>SUM(AQ13:AQ16)</f>
        <v>14</v>
      </c>
      <c r="AR12" s="602">
        <f>SUM(AS12:AT12)</f>
        <v>133</v>
      </c>
      <c r="AS12" s="602">
        <f>SUM(AS13:AS16)</f>
        <v>58</v>
      </c>
      <c r="AT12" s="602">
        <f>SUM(AT13:AT16)</f>
        <v>75</v>
      </c>
      <c r="AU12" s="602">
        <f>SUM(AV12:AW12)</f>
        <v>1</v>
      </c>
      <c r="AV12" s="602">
        <f>SUM(AV13:AV16)</f>
        <v>0</v>
      </c>
      <c r="AW12" s="602">
        <f>SUM(AW13:AW16)</f>
        <v>1</v>
      </c>
      <c r="AX12" s="602">
        <f>SUM(AY12:AZ12)</f>
        <v>16</v>
      </c>
      <c r="AY12" s="602">
        <f>SUM(AY13:AY16)</f>
        <v>10</v>
      </c>
      <c r="AZ12" s="602">
        <f>SUM(AZ13:AZ16)</f>
        <v>6</v>
      </c>
      <c r="BA12" s="602">
        <f>SUM(BB12:BC12)</f>
        <v>12</v>
      </c>
      <c r="BB12" s="602">
        <f>SUM(BB13:BB16)</f>
        <v>5</v>
      </c>
      <c r="BC12" s="602">
        <f>SUM(BC13:BC16)</f>
        <v>7</v>
      </c>
      <c r="BD12" s="602">
        <f>SUM(BE12:BF12)</f>
        <v>443</v>
      </c>
      <c r="BE12" s="602">
        <f>SUM(BE13:BE16)</f>
        <v>183</v>
      </c>
      <c r="BF12" s="602">
        <f>SUM(BF13:BF16)</f>
        <v>260</v>
      </c>
      <c r="BG12" s="602">
        <f>SUM(BH12:BI12)</f>
        <v>476</v>
      </c>
      <c r="BH12" s="602">
        <f>SUM(BH13:BH16)</f>
        <v>318</v>
      </c>
      <c r="BI12" s="602">
        <f>SUM(BI13:BI16)</f>
        <v>158</v>
      </c>
      <c r="BJ12" s="603">
        <v>2018</v>
      </c>
    </row>
    <row r="13" spans="1:77" s="77" customFormat="1" ht="33" customHeight="1">
      <c r="A13" s="596" t="s">
        <v>248</v>
      </c>
      <c r="B13" s="614">
        <f>SUM(C13:D13)</f>
        <v>1440</v>
      </c>
      <c r="C13" s="597">
        <f>SUM(F13,I13,L13,O13,R13,U13,X13,AA13,AD13,AG13,AJ13,AM13,AP13,AS13,AV13,AY13,BB13,BE13,BH13)</f>
        <v>743</v>
      </c>
      <c r="D13" s="597">
        <f>SUM(G13,J13,M13,P13,S13,V13,Y13,AB13,AE13,AH13,AK13,AN13,AQ13,AT13,AW13,AZ13,BC13,BF13,BI13)</f>
        <v>697</v>
      </c>
      <c r="E13" s="597">
        <f>SUM(F13:G13)</f>
        <v>40</v>
      </c>
      <c r="F13" s="597">
        <v>20</v>
      </c>
      <c r="G13" s="597">
        <v>20</v>
      </c>
      <c r="H13" s="597">
        <f>SUM(I13:J13)</f>
        <v>387</v>
      </c>
      <c r="I13" s="597">
        <v>224</v>
      </c>
      <c r="J13" s="597">
        <v>163</v>
      </c>
      <c r="K13" s="597">
        <f>SUM(L13:M13)</f>
        <v>4</v>
      </c>
      <c r="L13" s="597">
        <v>1</v>
      </c>
      <c r="M13" s="597">
        <v>3</v>
      </c>
      <c r="N13" s="597">
        <f>SUM(O13:P13)</f>
        <v>54</v>
      </c>
      <c r="O13" s="597">
        <v>31</v>
      </c>
      <c r="P13" s="597">
        <v>23</v>
      </c>
      <c r="Q13" s="597">
        <f>SUM(R13:S13)</f>
        <v>33</v>
      </c>
      <c r="R13" s="597">
        <v>16</v>
      </c>
      <c r="S13" s="597">
        <v>17</v>
      </c>
      <c r="T13" s="597">
        <f>SUM(U13:V13)</f>
        <v>74</v>
      </c>
      <c r="U13" s="597">
        <v>33</v>
      </c>
      <c r="V13" s="597">
        <v>41</v>
      </c>
      <c r="W13" s="597">
        <f>SUM(X13:Y13)</f>
        <v>0</v>
      </c>
      <c r="X13" s="597">
        <v>0</v>
      </c>
      <c r="Y13" s="597">
        <v>0</v>
      </c>
      <c r="Z13" s="597">
        <f>SUM(AA13:AB13)</f>
        <v>0</v>
      </c>
      <c r="AA13" s="597">
        <v>0</v>
      </c>
      <c r="AB13" s="597">
        <v>0</v>
      </c>
      <c r="AC13" s="597">
        <f>SUM(AD13:AE13)</f>
        <v>320</v>
      </c>
      <c r="AD13" s="597">
        <v>137</v>
      </c>
      <c r="AE13" s="597">
        <v>183</v>
      </c>
      <c r="AF13" s="597">
        <f>SUM(AG13:AH13)</f>
        <v>170</v>
      </c>
      <c r="AG13" s="597">
        <v>86</v>
      </c>
      <c r="AH13" s="597">
        <v>84</v>
      </c>
      <c r="AI13" s="597">
        <f>SUM(AJ13:AK13)</f>
        <v>64</v>
      </c>
      <c r="AJ13" s="597">
        <v>43</v>
      </c>
      <c r="AK13" s="597">
        <v>21</v>
      </c>
      <c r="AL13" s="597">
        <f>SUM(AM13:AN13)</f>
        <v>0</v>
      </c>
      <c r="AM13" s="597">
        <v>0</v>
      </c>
      <c r="AN13" s="597">
        <v>0</v>
      </c>
      <c r="AO13" s="597">
        <f>SUM(AP13:AQ13)</f>
        <v>6</v>
      </c>
      <c r="AP13" s="597">
        <v>0</v>
      </c>
      <c r="AQ13" s="597">
        <v>6</v>
      </c>
      <c r="AR13" s="597">
        <f>SUM(AS13:AT13)</f>
        <v>30</v>
      </c>
      <c r="AS13" s="597">
        <v>12</v>
      </c>
      <c r="AT13" s="597">
        <v>18</v>
      </c>
      <c r="AU13" s="597">
        <f>SUM(AV13:AW13)</f>
        <v>0</v>
      </c>
      <c r="AV13" s="597">
        <v>0</v>
      </c>
      <c r="AW13" s="597">
        <v>0</v>
      </c>
      <c r="AX13" s="597">
        <f>SUM(AY13:AZ13)</f>
        <v>6</v>
      </c>
      <c r="AY13" s="597">
        <v>3</v>
      </c>
      <c r="AZ13" s="597">
        <v>3</v>
      </c>
      <c r="BA13" s="597">
        <f>SUM(BB13:BC13)</f>
        <v>5</v>
      </c>
      <c r="BB13" s="597">
        <v>2</v>
      </c>
      <c r="BC13" s="597">
        <v>3</v>
      </c>
      <c r="BD13" s="597">
        <f>SUM(BE13:BF13)</f>
        <v>121</v>
      </c>
      <c r="BE13" s="597">
        <v>56</v>
      </c>
      <c r="BF13" s="597">
        <v>65</v>
      </c>
      <c r="BG13" s="597">
        <f>SUM(BH13:BI13)</f>
        <v>126</v>
      </c>
      <c r="BH13" s="597">
        <v>79</v>
      </c>
      <c r="BI13" s="615">
        <v>47</v>
      </c>
      <c r="BJ13" s="473" t="s">
        <v>108</v>
      </c>
    </row>
    <row r="14" spans="1:77" s="77" customFormat="1" ht="33" customHeight="1">
      <c r="A14" s="596" t="s">
        <v>249</v>
      </c>
      <c r="B14" s="614">
        <f t="shared" ref="B14:B16" si="0">SUM(C14:D14)</f>
        <v>1572</v>
      </c>
      <c r="C14" s="597">
        <f t="shared" ref="C14:D16" si="1">SUM(F14,I14,L14,O14,R14,U14,X14,AA14,AD14,AG14,AJ14,AM14,AP14,AS14,AV14,AY14,BB14,BE14,BH14)</f>
        <v>810</v>
      </c>
      <c r="D14" s="597">
        <f t="shared" si="1"/>
        <v>762</v>
      </c>
      <c r="E14" s="597">
        <f t="shared" ref="E14:E16" si="2">SUM(F14:G14)</f>
        <v>36</v>
      </c>
      <c r="F14" s="597">
        <v>14</v>
      </c>
      <c r="G14" s="597">
        <v>22</v>
      </c>
      <c r="H14" s="597">
        <f t="shared" ref="H14:H16" si="3">SUM(I14:J14)</f>
        <v>426</v>
      </c>
      <c r="I14" s="597">
        <v>259</v>
      </c>
      <c r="J14" s="597">
        <v>167</v>
      </c>
      <c r="K14" s="597">
        <f t="shared" ref="K14:K16" si="4">SUM(L14:M14)</f>
        <v>5</v>
      </c>
      <c r="L14" s="597">
        <v>3</v>
      </c>
      <c r="M14" s="597">
        <v>2</v>
      </c>
      <c r="N14" s="597">
        <f t="shared" ref="N14:N16" si="5">SUM(O14:P14)</f>
        <v>72</v>
      </c>
      <c r="O14" s="597">
        <v>37</v>
      </c>
      <c r="P14" s="597">
        <v>35</v>
      </c>
      <c r="Q14" s="597">
        <f t="shared" ref="Q14:Q16" si="6">SUM(R14:S14)</f>
        <v>32</v>
      </c>
      <c r="R14" s="597">
        <v>18</v>
      </c>
      <c r="S14" s="597">
        <v>14</v>
      </c>
      <c r="T14" s="597">
        <f t="shared" ref="T14:T16" si="7">SUM(U14:V14)</f>
        <v>69</v>
      </c>
      <c r="U14" s="597">
        <v>33</v>
      </c>
      <c r="V14" s="597">
        <v>36</v>
      </c>
      <c r="W14" s="597">
        <f t="shared" ref="W14:W16" si="8">SUM(X14:Y14)</f>
        <v>0</v>
      </c>
      <c r="X14" s="597">
        <v>0</v>
      </c>
      <c r="Y14" s="597">
        <v>0</v>
      </c>
      <c r="Z14" s="597">
        <f t="shared" ref="Z14:Z16" si="9">SUM(AA14:AB14)</f>
        <v>0</v>
      </c>
      <c r="AA14" s="597">
        <v>0</v>
      </c>
      <c r="AB14" s="597">
        <v>0</v>
      </c>
      <c r="AC14" s="597">
        <f t="shared" ref="AC14:AC16" si="10">SUM(AD14:AE14)</f>
        <v>341</v>
      </c>
      <c r="AD14" s="597">
        <v>149</v>
      </c>
      <c r="AE14" s="597">
        <v>192</v>
      </c>
      <c r="AF14" s="597">
        <f t="shared" ref="AF14:AF16" si="11">SUM(AG14:AH14)</f>
        <v>164</v>
      </c>
      <c r="AG14" s="597">
        <v>77</v>
      </c>
      <c r="AH14" s="597">
        <v>87</v>
      </c>
      <c r="AI14" s="597">
        <f t="shared" ref="AI14:AI16" si="12">SUM(AJ14:AK14)</f>
        <v>65</v>
      </c>
      <c r="AJ14" s="597">
        <v>29</v>
      </c>
      <c r="AK14" s="597">
        <v>36</v>
      </c>
      <c r="AL14" s="597">
        <f t="shared" ref="AL14:AL16" si="13">SUM(AM14:AN14)</f>
        <v>3</v>
      </c>
      <c r="AM14" s="597">
        <v>1</v>
      </c>
      <c r="AN14" s="597">
        <v>2</v>
      </c>
      <c r="AO14" s="597">
        <f t="shared" ref="AO14:AO16" si="14">SUM(AP14:AQ14)</f>
        <v>5</v>
      </c>
      <c r="AP14" s="597">
        <v>2</v>
      </c>
      <c r="AQ14" s="597">
        <v>3</v>
      </c>
      <c r="AR14" s="597">
        <f t="shared" ref="AR14:AR16" si="15">SUM(AS14:AT14)</f>
        <v>50</v>
      </c>
      <c r="AS14" s="597">
        <v>23</v>
      </c>
      <c r="AT14" s="597">
        <v>27</v>
      </c>
      <c r="AU14" s="597">
        <f t="shared" ref="AU14:AU16" si="16">SUM(AV14:AW14)</f>
        <v>0</v>
      </c>
      <c r="AV14" s="597">
        <v>0</v>
      </c>
      <c r="AW14" s="597">
        <v>0</v>
      </c>
      <c r="AX14" s="597">
        <f t="shared" ref="AX14:AX16" si="17">SUM(AY14:AZ14)</f>
        <v>2</v>
      </c>
      <c r="AY14" s="597">
        <v>1</v>
      </c>
      <c r="AZ14" s="597">
        <v>1</v>
      </c>
      <c r="BA14" s="597">
        <f t="shared" ref="BA14:BA16" si="18">SUM(BB14:BC14)</f>
        <v>3</v>
      </c>
      <c r="BB14" s="597">
        <v>1</v>
      </c>
      <c r="BC14" s="597">
        <v>2</v>
      </c>
      <c r="BD14" s="597">
        <f t="shared" ref="BD14:BD16" si="19">SUM(BE14:BF14)</f>
        <v>151</v>
      </c>
      <c r="BE14" s="597">
        <v>64</v>
      </c>
      <c r="BF14" s="597">
        <v>87</v>
      </c>
      <c r="BG14" s="597">
        <f t="shared" ref="BG14:BG16" si="20">SUM(BH14:BI14)</f>
        <v>148</v>
      </c>
      <c r="BH14" s="597">
        <v>99</v>
      </c>
      <c r="BI14" s="615">
        <v>49</v>
      </c>
      <c r="BJ14" s="473" t="s">
        <v>115</v>
      </c>
    </row>
    <row r="15" spans="1:77" s="77" customFormat="1" ht="33" customHeight="1">
      <c r="A15" s="596" t="s">
        <v>250</v>
      </c>
      <c r="B15" s="614">
        <f t="shared" si="0"/>
        <v>1051</v>
      </c>
      <c r="C15" s="597">
        <f t="shared" si="1"/>
        <v>601</v>
      </c>
      <c r="D15" s="597">
        <f t="shared" si="1"/>
        <v>450</v>
      </c>
      <c r="E15" s="597">
        <f t="shared" si="2"/>
        <v>29</v>
      </c>
      <c r="F15" s="597">
        <v>13</v>
      </c>
      <c r="G15" s="597">
        <v>16</v>
      </c>
      <c r="H15" s="597">
        <f t="shared" si="3"/>
        <v>281</v>
      </c>
      <c r="I15" s="597">
        <v>181</v>
      </c>
      <c r="J15" s="597">
        <v>100</v>
      </c>
      <c r="K15" s="597">
        <f t="shared" si="4"/>
        <v>4</v>
      </c>
      <c r="L15" s="597">
        <v>3</v>
      </c>
      <c r="M15" s="597">
        <v>1</v>
      </c>
      <c r="N15" s="597">
        <f t="shared" si="5"/>
        <v>32</v>
      </c>
      <c r="O15" s="597">
        <v>15</v>
      </c>
      <c r="P15" s="597">
        <v>17</v>
      </c>
      <c r="Q15" s="597">
        <f t="shared" si="6"/>
        <v>20</v>
      </c>
      <c r="R15" s="597">
        <v>15</v>
      </c>
      <c r="S15" s="597">
        <v>5</v>
      </c>
      <c r="T15" s="597">
        <f t="shared" si="7"/>
        <v>38</v>
      </c>
      <c r="U15" s="597">
        <v>14</v>
      </c>
      <c r="V15" s="597">
        <v>24</v>
      </c>
      <c r="W15" s="597">
        <f t="shared" si="8"/>
        <v>0</v>
      </c>
      <c r="X15" s="597">
        <v>0</v>
      </c>
      <c r="Y15" s="597">
        <v>0</v>
      </c>
      <c r="Z15" s="597">
        <f t="shared" si="9"/>
        <v>0</v>
      </c>
      <c r="AA15" s="597">
        <v>0</v>
      </c>
      <c r="AB15" s="597">
        <v>0</v>
      </c>
      <c r="AC15" s="597">
        <f t="shared" si="10"/>
        <v>229</v>
      </c>
      <c r="AD15" s="597">
        <v>122</v>
      </c>
      <c r="AE15" s="597">
        <v>107</v>
      </c>
      <c r="AF15" s="597">
        <f t="shared" si="11"/>
        <v>102</v>
      </c>
      <c r="AG15" s="597">
        <v>58</v>
      </c>
      <c r="AH15" s="597">
        <v>44</v>
      </c>
      <c r="AI15" s="597">
        <f t="shared" si="12"/>
        <v>56</v>
      </c>
      <c r="AJ15" s="597">
        <v>39</v>
      </c>
      <c r="AK15" s="597">
        <v>17</v>
      </c>
      <c r="AL15" s="597">
        <f t="shared" si="13"/>
        <v>1</v>
      </c>
      <c r="AM15" s="597">
        <v>0</v>
      </c>
      <c r="AN15" s="597">
        <v>1</v>
      </c>
      <c r="AO15" s="597">
        <f t="shared" si="14"/>
        <v>4</v>
      </c>
      <c r="AP15" s="597">
        <v>1</v>
      </c>
      <c r="AQ15" s="597">
        <v>3</v>
      </c>
      <c r="AR15" s="597">
        <f t="shared" si="15"/>
        <v>35</v>
      </c>
      <c r="AS15" s="597">
        <v>14</v>
      </c>
      <c r="AT15" s="597">
        <v>21</v>
      </c>
      <c r="AU15" s="597">
        <f t="shared" si="16"/>
        <v>0</v>
      </c>
      <c r="AV15" s="597">
        <v>0</v>
      </c>
      <c r="AW15" s="597">
        <v>0</v>
      </c>
      <c r="AX15" s="597">
        <f t="shared" si="17"/>
        <v>3</v>
      </c>
      <c r="AY15" s="597">
        <v>3</v>
      </c>
      <c r="AZ15" s="597">
        <v>0</v>
      </c>
      <c r="BA15" s="597">
        <f t="shared" si="18"/>
        <v>0</v>
      </c>
      <c r="BB15" s="597">
        <v>0</v>
      </c>
      <c r="BC15" s="597">
        <v>0</v>
      </c>
      <c r="BD15" s="597">
        <f t="shared" si="19"/>
        <v>97</v>
      </c>
      <c r="BE15" s="597">
        <v>38</v>
      </c>
      <c r="BF15" s="597">
        <v>59</v>
      </c>
      <c r="BG15" s="597">
        <f t="shared" si="20"/>
        <v>120</v>
      </c>
      <c r="BH15" s="597">
        <v>85</v>
      </c>
      <c r="BI15" s="615">
        <v>35</v>
      </c>
      <c r="BJ15" s="473" t="s">
        <v>119</v>
      </c>
    </row>
    <row r="16" spans="1:77" s="77" customFormat="1" ht="33" customHeight="1" thickBot="1">
      <c r="A16" s="604" t="s">
        <v>251</v>
      </c>
      <c r="B16" s="605">
        <f t="shared" si="0"/>
        <v>930</v>
      </c>
      <c r="C16" s="606">
        <f t="shared" si="1"/>
        <v>468</v>
      </c>
      <c r="D16" s="606">
        <f t="shared" si="1"/>
        <v>462</v>
      </c>
      <c r="E16" s="606">
        <f t="shared" si="2"/>
        <v>30</v>
      </c>
      <c r="F16" s="606">
        <v>13</v>
      </c>
      <c r="G16" s="606">
        <v>17</v>
      </c>
      <c r="H16" s="606">
        <f t="shared" si="3"/>
        <v>289</v>
      </c>
      <c r="I16" s="606">
        <v>169</v>
      </c>
      <c r="J16" s="606">
        <v>120</v>
      </c>
      <c r="K16" s="606">
        <f t="shared" si="4"/>
        <v>3</v>
      </c>
      <c r="L16" s="606">
        <v>0</v>
      </c>
      <c r="M16" s="606">
        <v>3</v>
      </c>
      <c r="N16" s="606">
        <f t="shared" si="5"/>
        <v>25</v>
      </c>
      <c r="O16" s="606">
        <v>14</v>
      </c>
      <c r="P16" s="606">
        <v>11</v>
      </c>
      <c r="Q16" s="606">
        <f t="shared" si="6"/>
        <v>16</v>
      </c>
      <c r="R16" s="606">
        <v>3</v>
      </c>
      <c r="S16" s="606">
        <v>13</v>
      </c>
      <c r="T16" s="606">
        <f t="shared" si="7"/>
        <v>35</v>
      </c>
      <c r="U16" s="606">
        <v>10</v>
      </c>
      <c r="V16" s="606">
        <v>25</v>
      </c>
      <c r="W16" s="606">
        <f t="shared" si="8"/>
        <v>0</v>
      </c>
      <c r="X16" s="606">
        <v>0</v>
      </c>
      <c r="Y16" s="606">
        <v>0</v>
      </c>
      <c r="Z16" s="606">
        <f t="shared" si="9"/>
        <v>0</v>
      </c>
      <c r="AA16" s="606">
        <v>0</v>
      </c>
      <c r="AB16" s="606">
        <v>0</v>
      </c>
      <c r="AC16" s="606">
        <f t="shared" si="10"/>
        <v>195</v>
      </c>
      <c r="AD16" s="606">
        <v>85</v>
      </c>
      <c r="AE16" s="606">
        <v>110</v>
      </c>
      <c r="AF16" s="606">
        <f t="shared" si="11"/>
        <v>119</v>
      </c>
      <c r="AG16" s="606">
        <v>63</v>
      </c>
      <c r="AH16" s="606">
        <v>56</v>
      </c>
      <c r="AI16" s="606">
        <f t="shared" si="12"/>
        <v>28</v>
      </c>
      <c r="AJ16" s="606">
        <v>14</v>
      </c>
      <c r="AK16" s="606">
        <v>14</v>
      </c>
      <c r="AL16" s="606">
        <f t="shared" si="13"/>
        <v>2</v>
      </c>
      <c r="AM16" s="606">
        <v>1</v>
      </c>
      <c r="AN16" s="606">
        <v>1</v>
      </c>
      <c r="AO16" s="606">
        <f t="shared" si="14"/>
        <v>4</v>
      </c>
      <c r="AP16" s="606">
        <v>2</v>
      </c>
      <c r="AQ16" s="606">
        <v>2</v>
      </c>
      <c r="AR16" s="606">
        <f t="shared" si="15"/>
        <v>18</v>
      </c>
      <c r="AS16" s="606">
        <v>9</v>
      </c>
      <c r="AT16" s="606">
        <v>9</v>
      </c>
      <c r="AU16" s="606">
        <f t="shared" si="16"/>
        <v>1</v>
      </c>
      <c r="AV16" s="606">
        <v>0</v>
      </c>
      <c r="AW16" s="606">
        <v>1</v>
      </c>
      <c r="AX16" s="606">
        <f t="shared" si="17"/>
        <v>5</v>
      </c>
      <c r="AY16" s="606">
        <v>3</v>
      </c>
      <c r="AZ16" s="606">
        <v>2</v>
      </c>
      <c r="BA16" s="606">
        <f t="shared" si="18"/>
        <v>4</v>
      </c>
      <c r="BB16" s="606">
        <v>2</v>
      </c>
      <c r="BC16" s="606">
        <v>2</v>
      </c>
      <c r="BD16" s="606">
        <f t="shared" si="19"/>
        <v>74</v>
      </c>
      <c r="BE16" s="606">
        <v>25</v>
      </c>
      <c r="BF16" s="606">
        <v>49</v>
      </c>
      <c r="BG16" s="606">
        <f t="shared" si="20"/>
        <v>82</v>
      </c>
      <c r="BH16" s="606">
        <v>55</v>
      </c>
      <c r="BI16" s="616">
        <v>27</v>
      </c>
      <c r="BJ16" s="480" t="s">
        <v>475</v>
      </c>
    </row>
    <row r="17" spans="1:65" s="621" customFormat="1" ht="14.1" customHeight="1">
      <c r="A17" s="617" t="s">
        <v>578</v>
      </c>
      <c r="B17" s="618"/>
      <c r="C17" s="618"/>
      <c r="D17" s="618"/>
      <c r="E17" s="618"/>
      <c r="F17" s="618"/>
      <c r="G17" s="618"/>
      <c r="H17" s="618"/>
      <c r="I17" s="618"/>
      <c r="J17" s="618"/>
      <c r="K17" s="618"/>
      <c r="L17" s="618"/>
      <c r="M17" s="618"/>
      <c r="N17" s="618"/>
      <c r="O17" s="618"/>
      <c r="P17" s="618"/>
      <c r="Q17" s="618"/>
      <c r="R17" s="617"/>
      <c r="S17" s="618"/>
      <c r="T17" s="619"/>
      <c r="U17" s="619"/>
      <c r="V17" s="619"/>
      <c r="W17" s="619"/>
      <c r="X17" s="619"/>
      <c r="Y17" s="618"/>
      <c r="Z17" s="618"/>
      <c r="AA17" s="618"/>
      <c r="AB17" s="618"/>
      <c r="AC17" s="618"/>
      <c r="AD17" s="618"/>
      <c r="AE17" s="620" t="s">
        <v>524</v>
      </c>
      <c r="AF17" s="617" t="s">
        <v>577</v>
      </c>
      <c r="AI17" s="618"/>
      <c r="AJ17" s="618"/>
      <c r="AK17" s="618"/>
      <c r="AL17" s="618"/>
      <c r="AM17" s="618"/>
      <c r="AN17" s="618"/>
      <c r="AO17" s="618"/>
      <c r="AP17" s="618"/>
      <c r="AQ17" s="618"/>
      <c r="AR17" s="618"/>
      <c r="AS17" s="618"/>
      <c r="AT17" s="618"/>
      <c r="AU17" s="618"/>
      <c r="AV17" s="618"/>
      <c r="AW17" s="618"/>
      <c r="AX17" s="618"/>
      <c r="AY17" s="617"/>
      <c r="AZ17" s="618"/>
      <c r="BA17" s="619"/>
      <c r="BB17" s="619"/>
      <c r="BC17" s="619"/>
      <c r="BD17" s="619"/>
      <c r="BE17" s="619"/>
      <c r="BF17" s="618"/>
      <c r="BG17" s="618"/>
      <c r="BH17" s="618"/>
      <c r="BI17" s="618"/>
      <c r="BJ17" s="620" t="s">
        <v>524</v>
      </c>
      <c r="BK17" s="618"/>
      <c r="BL17" s="618"/>
    </row>
    <row r="18" spans="1:65" s="621" customFormat="1" ht="12" customHeight="1">
      <c r="A18" s="617" t="s">
        <v>551</v>
      </c>
      <c r="B18" s="618"/>
      <c r="C18" s="618"/>
      <c r="D18" s="618"/>
      <c r="E18" s="618"/>
      <c r="F18" s="618"/>
      <c r="G18" s="618"/>
      <c r="H18" s="618"/>
      <c r="I18" s="618"/>
      <c r="J18" s="618"/>
      <c r="K18" s="618"/>
      <c r="L18" s="618"/>
      <c r="M18" s="618"/>
      <c r="N18" s="618"/>
      <c r="O18" s="618"/>
      <c r="P18" s="618"/>
      <c r="Q18" s="618"/>
      <c r="R18" s="617"/>
      <c r="S18" s="618"/>
      <c r="T18" s="619"/>
      <c r="U18" s="619"/>
      <c r="V18" s="619"/>
      <c r="W18" s="619"/>
      <c r="X18" s="619"/>
      <c r="Y18" s="618"/>
      <c r="Z18" s="618"/>
      <c r="AA18" s="618"/>
      <c r="AB18" s="618"/>
      <c r="AC18" s="618"/>
      <c r="AD18" s="618"/>
      <c r="AE18" s="618"/>
      <c r="AF18" s="617" t="s">
        <v>551</v>
      </c>
      <c r="AI18" s="618"/>
      <c r="AJ18" s="618"/>
      <c r="AK18" s="618"/>
      <c r="AL18" s="618"/>
      <c r="AM18" s="618"/>
      <c r="AN18" s="618"/>
      <c r="AO18" s="618"/>
      <c r="AP18" s="618"/>
      <c r="AQ18" s="618"/>
      <c r="AR18" s="618"/>
      <c r="AS18" s="618"/>
      <c r="AT18" s="618"/>
      <c r="AU18" s="618"/>
      <c r="AV18" s="618"/>
      <c r="AW18" s="618"/>
      <c r="AX18" s="618"/>
      <c r="AY18" s="617"/>
      <c r="AZ18" s="618"/>
      <c r="BA18" s="619"/>
      <c r="BB18" s="619"/>
      <c r="BC18" s="619"/>
      <c r="BD18" s="619"/>
      <c r="BE18" s="619"/>
      <c r="BF18" s="618"/>
      <c r="BG18" s="618"/>
      <c r="BH18" s="618"/>
      <c r="BI18" s="618"/>
      <c r="BJ18" s="618"/>
      <c r="BK18" s="618"/>
      <c r="BL18" s="618"/>
      <c r="BM18" s="617"/>
    </row>
    <row r="19" spans="1:65" s="621" customFormat="1" ht="31.5" customHeight="1">
      <c r="A19" s="740" t="s">
        <v>575</v>
      </c>
      <c r="B19" s="740"/>
      <c r="C19" s="740"/>
      <c r="D19" s="740"/>
      <c r="E19" s="740"/>
      <c r="F19" s="740"/>
      <c r="G19" s="740"/>
      <c r="H19" s="740"/>
      <c r="I19" s="740"/>
      <c r="J19" s="740"/>
      <c r="K19" s="740"/>
      <c r="L19" s="740"/>
      <c r="M19" s="740"/>
      <c r="N19" s="740"/>
      <c r="O19" s="740"/>
      <c r="P19" s="740"/>
      <c r="Q19" s="740"/>
      <c r="R19" s="740"/>
      <c r="S19" s="740"/>
      <c r="T19" s="740"/>
      <c r="U19" s="740"/>
      <c r="V19" s="740"/>
      <c r="W19" s="740"/>
      <c r="X19" s="740"/>
      <c r="Y19" s="740"/>
      <c r="Z19" s="740"/>
      <c r="AA19" s="740"/>
      <c r="AB19" s="740"/>
      <c r="AC19" s="740"/>
      <c r="AD19" s="740"/>
      <c r="AE19" s="740"/>
      <c r="AF19" s="740" t="s">
        <v>576</v>
      </c>
      <c r="AG19" s="740"/>
      <c r="AH19" s="740"/>
      <c r="AI19" s="740"/>
      <c r="AJ19" s="740"/>
      <c r="AK19" s="740"/>
      <c r="AL19" s="740"/>
      <c r="AM19" s="740"/>
      <c r="AN19" s="740"/>
      <c r="AO19" s="740"/>
      <c r="AP19" s="740"/>
      <c r="AQ19" s="740"/>
      <c r="AR19" s="740"/>
      <c r="AS19" s="740"/>
      <c r="AT19" s="740"/>
      <c r="AU19" s="740"/>
      <c r="AV19" s="740"/>
      <c r="AW19" s="740"/>
      <c r="AX19" s="740"/>
      <c r="AY19" s="740"/>
      <c r="AZ19" s="740"/>
      <c r="BA19" s="740"/>
      <c r="BB19" s="740"/>
      <c r="BC19" s="740"/>
      <c r="BD19" s="740"/>
      <c r="BE19" s="740"/>
      <c r="BF19" s="740"/>
      <c r="BG19" s="740"/>
      <c r="BH19" s="740"/>
      <c r="BI19" s="740"/>
      <c r="BJ19" s="740"/>
      <c r="BK19" s="618"/>
      <c r="BL19" s="618"/>
      <c r="BM19" s="617"/>
    </row>
    <row r="20" spans="1:65" s="623" customFormat="1" ht="12" customHeight="1">
      <c r="A20" s="622"/>
      <c r="AF20" s="622"/>
    </row>
    <row r="21" spans="1:65">
      <c r="AF21" s="622"/>
    </row>
    <row r="22" spans="1:65">
      <c r="J22" s="712"/>
      <c r="K22" s="712"/>
      <c r="L22" s="712"/>
      <c r="M22" s="712"/>
      <c r="N22" s="712"/>
      <c r="O22" s="712"/>
      <c r="P22" s="712"/>
      <c r="Q22" s="712"/>
      <c r="R22" s="712"/>
      <c r="S22" s="712"/>
      <c r="T22" s="712"/>
      <c r="U22" s="712"/>
      <c r="V22" s="712"/>
      <c r="W22" s="712"/>
      <c r="X22" s="712"/>
      <c r="Y22" s="712"/>
      <c r="Z22" s="712"/>
      <c r="AA22" s="712"/>
      <c r="AB22" s="712"/>
      <c r="AC22" s="712"/>
      <c r="AD22" s="712"/>
      <c r="AE22" s="712"/>
      <c r="AF22" s="712"/>
      <c r="AG22" s="712"/>
      <c r="AH22" s="712"/>
      <c r="AI22" s="712"/>
      <c r="AJ22" s="712"/>
      <c r="AK22" s="712"/>
      <c r="AL22" s="712"/>
      <c r="AM22" s="712"/>
      <c r="AN22" s="712"/>
      <c r="AO22" s="712"/>
      <c r="AP22" s="712"/>
      <c r="AQ22" s="712"/>
      <c r="AR22" s="712"/>
      <c r="AS22" s="712"/>
      <c r="AT22" s="712"/>
      <c r="AU22" s="712"/>
      <c r="AV22" s="712"/>
      <c r="AW22" s="712"/>
      <c r="AX22" s="712"/>
      <c r="AY22" s="712"/>
      <c r="AZ22" s="712"/>
      <c r="BA22" s="712"/>
      <c r="BB22" s="712"/>
      <c r="BC22" s="712"/>
      <c r="BD22" s="712"/>
      <c r="BE22" s="712"/>
      <c r="BF22" s="712"/>
      <c r="BG22" s="712"/>
      <c r="BH22" s="712"/>
      <c r="BI22" s="712"/>
    </row>
  </sheetData>
  <mergeCells count="29">
    <mergeCell ref="AF1:AU1"/>
    <mergeCell ref="AV1:BJ1"/>
    <mergeCell ref="A1:P1"/>
    <mergeCell ref="Q1:AE1"/>
    <mergeCell ref="AU3:AW4"/>
    <mergeCell ref="AX3:AZ4"/>
    <mergeCell ref="BA3:BC4"/>
    <mergeCell ref="BD3:BF4"/>
    <mergeCell ref="BG3:BI4"/>
    <mergeCell ref="AC3:AE4"/>
    <mergeCell ref="AF3:AH4"/>
    <mergeCell ref="AI3:AK4"/>
    <mergeCell ref="AL3:AN4"/>
    <mergeCell ref="AO3:AQ4"/>
    <mergeCell ref="AR3:AT4"/>
    <mergeCell ref="K3:M4"/>
    <mergeCell ref="J22:BI22"/>
    <mergeCell ref="A3:A6"/>
    <mergeCell ref="BJ3:BJ6"/>
    <mergeCell ref="B3:D4"/>
    <mergeCell ref="E3:G4"/>
    <mergeCell ref="H3:J4"/>
    <mergeCell ref="N3:P4"/>
    <mergeCell ref="Q3:S4"/>
    <mergeCell ref="T3:V4"/>
    <mergeCell ref="W3:Y4"/>
    <mergeCell ref="Z3:AB4"/>
    <mergeCell ref="A19:AE19"/>
    <mergeCell ref="AF19:BJ19"/>
  </mergeCells>
  <phoneticPr fontId="18" type="noConversion"/>
  <conditionalFormatting sqref="B13:D16">
    <cfRule type="cellIs" dxfId="237" priority="230" operator="equal">
      <formula>0</formula>
    </cfRule>
  </conditionalFormatting>
  <conditionalFormatting sqref="B12:D12">
    <cfRule type="cellIs" dxfId="236" priority="229" operator="equal">
      <formula>0</formula>
    </cfRule>
  </conditionalFormatting>
  <conditionalFormatting sqref="B11:D11">
    <cfRule type="cellIs" dxfId="235" priority="226" operator="equal">
      <formula>0</formula>
    </cfRule>
  </conditionalFormatting>
  <conditionalFormatting sqref="B10:D10">
    <cfRule type="cellIs" dxfId="234" priority="225" operator="equal">
      <formula>0</formula>
    </cfRule>
  </conditionalFormatting>
  <conditionalFormatting sqref="B9:D9">
    <cfRule type="cellIs" dxfId="233" priority="224" operator="equal">
      <formula>0</formula>
    </cfRule>
  </conditionalFormatting>
  <conditionalFormatting sqref="B8:D8">
    <cfRule type="cellIs" dxfId="232" priority="223" operator="equal">
      <formula>0</formula>
    </cfRule>
  </conditionalFormatting>
  <conditionalFormatting sqref="B7:D7">
    <cfRule type="cellIs" dxfId="231" priority="222" operator="equal">
      <formula>0</formula>
    </cfRule>
  </conditionalFormatting>
  <conditionalFormatting sqref="H11:J11">
    <cfRule type="cellIs" dxfId="230" priority="212" operator="equal">
      <formula>0</formula>
    </cfRule>
  </conditionalFormatting>
  <conditionalFormatting sqref="E11:G11">
    <cfRule type="cellIs" dxfId="229" priority="219" operator="equal">
      <formula>0</formula>
    </cfRule>
  </conditionalFormatting>
  <conditionalFormatting sqref="E10:G10">
    <cfRule type="cellIs" dxfId="228" priority="218" operator="equal">
      <formula>0</formula>
    </cfRule>
  </conditionalFormatting>
  <conditionalFormatting sqref="E9:G9">
    <cfRule type="cellIs" dxfId="227" priority="217" operator="equal">
      <formula>0</formula>
    </cfRule>
  </conditionalFormatting>
  <conditionalFormatting sqref="E8:G8">
    <cfRule type="cellIs" dxfId="226" priority="216" operator="equal">
      <formula>0</formula>
    </cfRule>
  </conditionalFormatting>
  <conditionalFormatting sqref="E7:G7">
    <cfRule type="cellIs" dxfId="225" priority="215" operator="equal">
      <formula>0</formula>
    </cfRule>
  </conditionalFormatting>
  <conditionalFormatting sqref="K11:M11">
    <cfRule type="cellIs" dxfId="224" priority="205" operator="equal">
      <formula>0</formula>
    </cfRule>
  </conditionalFormatting>
  <conditionalFormatting sqref="H10:J10">
    <cfRule type="cellIs" dxfId="223" priority="211" operator="equal">
      <formula>0</formula>
    </cfRule>
  </conditionalFormatting>
  <conditionalFormatting sqref="H9:J9">
    <cfRule type="cellIs" dxfId="222" priority="210" operator="equal">
      <formula>0</formula>
    </cfRule>
  </conditionalFormatting>
  <conditionalFormatting sqref="H8:J8">
    <cfRule type="cellIs" dxfId="221" priority="209" operator="equal">
      <formula>0</formula>
    </cfRule>
  </conditionalFormatting>
  <conditionalFormatting sqref="H7:J7">
    <cfRule type="cellIs" dxfId="220" priority="208" operator="equal">
      <formula>0</formula>
    </cfRule>
  </conditionalFormatting>
  <conditionalFormatting sqref="M13:M16">
    <cfRule type="cellIs" dxfId="219" priority="207" operator="equal">
      <formula>0</formula>
    </cfRule>
  </conditionalFormatting>
  <conditionalFormatting sqref="K10:M10">
    <cfRule type="cellIs" dxfId="218" priority="204" operator="equal">
      <formula>0</formula>
    </cfRule>
  </conditionalFormatting>
  <conditionalFormatting sqref="K9:M9">
    <cfRule type="cellIs" dxfId="217" priority="203" operator="equal">
      <formula>0</formula>
    </cfRule>
  </conditionalFormatting>
  <conditionalFormatting sqref="K8:M8">
    <cfRule type="cellIs" dxfId="216" priority="202" operator="equal">
      <formula>0</formula>
    </cfRule>
  </conditionalFormatting>
  <conditionalFormatting sqref="K7:M7">
    <cfRule type="cellIs" dxfId="215" priority="201" operator="equal">
      <formula>0</formula>
    </cfRule>
  </conditionalFormatting>
  <conditionalFormatting sqref="O13:P16">
    <cfRule type="cellIs" dxfId="214" priority="200" operator="equal">
      <formula>0</formula>
    </cfRule>
  </conditionalFormatting>
  <conditionalFormatting sqref="N11:P11">
    <cfRule type="cellIs" dxfId="213" priority="198" operator="equal">
      <formula>0</formula>
    </cfRule>
  </conditionalFormatting>
  <conditionalFormatting sqref="N10:P10">
    <cfRule type="cellIs" dxfId="212" priority="197" operator="equal">
      <formula>0</formula>
    </cfRule>
  </conditionalFormatting>
  <conditionalFormatting sqref="N9:P9">
    <cfRule type="cellIs" dxfId="211" priority="196" operator="equal">
      <formula>0</formula>
    </cfRule>
  </conditionalFormatting>
  <conditionalFormatting sqref="N8:P8">
    <cfRule type="cellIs" dxfId="210" priority="195" operator="equal">
      <formula>0</formula>
    </cfRule>
  </conditionalFormatting>
  <conditionalFormatting sqref="N7:P7">
    <cfRule type="cellIs" dxfId="209" priority="194" operator="equal">
      <formula>0</formula>
    </cfRule>
  </conditionalFormatting>
  <conditionalFormatting sqref="R13:S16">
    <cfRule type="cellIs" dxfId="208" priority="193" operator="equal">
      <formula>0</formula>
    </cfRule>
  </conditionalFormatting>
  <conditionalFormatting sqref="Q11:S11">
    <cfRule type="cellIs" dxfId="207" priority="191" operator="equal">
      <formula>0</formula>
    </cfRule>
  </conditionalFormatting>
  <conditionalFormatting sqref="Q10:S10">
    <cfRule type="cellIs" dxfId="206" priority="190" operator="equal">
      <formula>0</formula>
    </cfRule>
  </conditionalFormatting>
  <conditionalFormatting sqref="Q9:S9">
    <cfRule type="cellIs" dxfId="205" priority="189" operator="equal">
      <formula>0</formula>
    </cfRule>
  </conditionalFormatting>
  <conditionalFormatting sqref="Q8:S8">
    <cfRule type="cellIs" dxfId="204" priority="188" operator="equal">
      <formula>0</formula>
    </cfRule>
  </conditionalFormatting>
  <conditionalFormatting sqref="Q7:S7">
    <cfRule type="cellIs" dxfId="203" priority="187" operator="equal">
      <formula>0</formula>
    </cfRule>
  </conditionalFormatting>
  <conditionalFormatting sqref="U13:V16">
    <cfRule type="cellIs" dxfId="202" priority="186" operator="equal">
      <formula>0</formula>
    </cfRule>
  </conditionalFormatting>
  <conditionalFormatting sqref="T11:V11">
    <cfRule type="cellIs" dxfId="201" priority="184" operator="equal">
      <formula>0</formula>
    </cfRule>
  </conditionalFormatting>
  <conditionalFormatting sqref="T10:V10">
    <cfRule type="cellIs" dxfId="200" priority="183" operator="equal">
      <formula>0</formula>
    </cfRule>
  </conditionalFormatting>
  <conditionalFormatting sqref="T9:V9">
    <cfRule type="cellIs" dxfId="199" priority="182" operator="equal">
      <formula>0</formula>
    </cfRule>
  </conditionalFormatting>
  <conditionalFormatting sqref="T8:V8">
    <cfRule type="cellIs" dxfId="198" priority="181" operator="equal">
      <formula>0</formula>
    </cfRule>
  </conditionalFormatting>
  <conditionalFormatting sqref="T7:V7">
    <cfRule type="cellIs" dxfId="197" priority="180" operator="equal">
      <formula>0</formula>
    </cfRule>
  </conditionalFormatting>
  <conditionalFormatting sqref="X13:Y16">
    <cfRule type="cellIs" dxfId="196" priority="179" operator="equal">
      <formula>0</formula>
    </cfRule>
  </conditionalFormatting>
  <conditionalFormatting sqref="W11:Y11">
    <cfRule type="cellIs" dxfId="195" priority="177" operator="equal">
      <formula>0</formula>
    </cfRule>
  </conditionalFormatting>
  <conditionalFormatting sqref="W10:Y10">
    <cfRule type="cellIs" dxfId="194" priority="176" operator="equal">
      <formula>0</formula>
    </cfRule>
  </conditionalFormatting>
  <conditionalFormatting sqref="W9:Y9">
    <cfRule type="cellIs" dxfId="193" priority="175" operator="equal">
      <formula>0</formula>
    </cfRule>
  </conditionalFormatting>
  <conditionalFormatting sqref="W8:Y8">
    <cfRule type="cellIs" dxfId="192" priority="174" operator="equal">
      <formula>0</formula>
    </cfRule>
  </conditionalFormatting>
  <conditionalFormatting sqref="W7:Y7">
    <cfRule type="cellIs" dxfId="191" priority="173" operator="equal">
      <formula>0</formula>
    </cfRule>
  </conditionalFormatting>
  <conditionalFormatting sqref="AA13:AB16">
    <cfRule type="cellIs" dxfId="190" priority="172" operator="equal">
      <formula>0</formula>
    </cfRule>
  </conditionalFormatting>
  <conditionalFormatting sqref="Z11:AB11">
    <cfRule type="cellIs" dxfId="189" priority="170" operator="equal">
      <formula>0</formula>
    </cfRule>
  </conditionalFormatting>
  <conditionalFormatting sqref="Z10:AB10">
    <cfRule type="cellIs" dxfId="188" priority="169" operator="equal">
      <formula>0</formula>
    </cfRule>
  </conditionalFormatting>
  <conditionalFormatting sqref="Z9:AB9">
    <cfRule type="cellIs" dxfId="187" priority="168" operator="equal">
      <formula>0</formula>
    </cfRule>
  </conditionalFormatting>
  <conditionalFormatting sqref="Z8:AB8">
    <cfRule type="cellIs" dxfId="186" priority="167" operator="equal">
      <formula>0</formula>
    </cfRule>
  </conditionalFormatting>
  <conditionalFormatting sqref="Z7:AB7">
    <cfRule type="cellIs" dxfId="185" priority="166" operator="equal">
      <formula>0</formula>
    </cfRule>
  </conditionalFormatting>
  <conditionalFormatting sqref="AD13:AE16">
    <cfRule type="cellIs" dxfId="184" priority="165" operator="equal">
      <formula>0</formula>
    </cfRule>
  </conditionalFormatting>
  <conditionalFormatting sqref="AC11:AE11">
    <cfRule type="cellIs" dxfId="183" priority="163" operator="equal">
      <formula>0</formula>
    </cfRule>
  </conditionalFormatting>
  <conditionalFormatting sqref="AC10:AE10">
    <cfRule type="cellIs" dxfId="182" priority="162" operator="equal">
      <formula>0</formula>
    </cfRule>
  </conditionalFormatting>
  <conditionalFormatting sqref="AC9:AE9">
    <cfRule type="cellIs" dxfId="181" priority="161" operator="equal">
      <formula>0</formula>
    </cfRule>
  </conditionalFormatting>
  <conditionalFormatting sqref="AC8:AE8">
    <cfRule type="cellIs" dxfId="180" priority="160" operator="equal">
      <formula>0</formula>
    </cfRule>
  </conditionalFormatting>
  <conditionalFormatting sqref="AC7:AE7">
    <cfRule type="cellIs" dxfId="179" priority="159" operator="equal">
      <formula>0</formula>
    </cfRule>
  </conditionalFormatting>
  <conditionalFormatting sqref="AG13:AH16">
    <cfRule type="cellIs" dxfId="178" priority="158" operator="equal">
      <formula>0</formula>
    </cfRule>
  </conditionalFormatting>
  <conditionalFormatting sqref="AF11:AH11">
    <cfRule type="cellIs" dxfId="177" priority="156" operator="equal">
      <formula>0</formula>
    </cfRule>
  </conditionalFormatting>
  <conditionalFormatting sqref="AF10:AH10">
    <cfRule type="cellIs" dxfId="176" priority="155" operator="equal">
      <formula>0</formula>
    </cfRule>
  </conditionalFormatting>
  <conditionalFormatting sqref="AF9:AH9">
    <cfRule type="cellIs" dxfId="175" priority="154" operator="equal">
      <formula>0</formula>
    </cfRule>
  </conditionalFormatting>
  <conditionalFormatting sqref="AF8:AH8">
    <cfRule type="cellIs" dxfId="174" priority="153" operator="equal">
      <formula>0</formula>
    </cfRule>
  </conditionalFormatting>
  <conditionalFormatting sqref="AF7:AH7">
    <cfRule type="cellIs" dxfId="173" priority="152" operator="equal">
      <formula>0</formula>
    </cfRule>
  </conditionalFormatting>
  <conditionalFormatting sqref="AJ13:AK16">
    <cfRule type="cellIs" dxfId="172" priority="151" operator="equal">
      <formula>0</formula>
    </cfRule>
  </conditionalFormatting>
  <conditionalFormatting sqref="AI11:AK11">
    <cfRule type="cellIs" dxfId="171" priority="149" operator="equal">
      <formula>0</formula>
    </cfRule>
  </conditionalFormatting>
  <conditionalFormatting sqref="AI10:AK10">
    <cfRule type="cellIs" dxfId="170" priority="148" operator="equal">
      <formula>0</formula>
    </cfRule>
  </conditionalFormatting>
  <conditionalFormatting sqref="AI9:AK9">
    <cfRule type="cellIs" dxfId="169" priority="147" operator="equal">
      <formula>0</formula>
    </cfRule>
  </conditionalFormatting>
  <conditionalFormatting sqref="AI8:AK8">
    <cfRule type="cellIs" dxfId="168" priority="146" operator="equal">
      <formula>0</formula>
    </cfRule>
  </conditionalFormatting>
  <conditionalFormatting sqref="AI7:AK7">
    <cfRule type="cellIs" dxfId="167" priority="145" operator="equal">
      <formula>0</formula>
    </cfRule>
  </conditionalFormatting>
  <conditionalFormatting sqref="AM13:AN16">
    <cfRule type="cellIs" dxfId="166" priority="144" operator="equal">
      <formula>0</formula>
    </cfRule>
  </conditionalFormatting>
  <conditionalFormatting sqref="AL11:AN11">
    <cfRule type="cellIs" dxfId="165" priority="142" operator="equal">
      <formula>0</formula>
    </cfRule>
  </conditionalFormatting>
  <conditionalFormatting sqref="AL10:AN10">
    <cfRule type="cellIs" dxfId="164" priority="141" operator="equal">
      <formula>0</formula>
    </cfRule>
  </conditionalFormatting>
  <conditionalFormatting sqref="AL9:AN9">
    <cfRule type="cellIs" dxfId="163" priority="140" operator="equal">
      <formula>0</formula>
    </cfRule>
  </conditionalFormatting>
  <conditionalFormatting sqref="AL8:AN8">
    <cfRule type="cellIs" dxfId="162" priority="139" operator="equal">
      <formula>0</formula>
    </cfRule>
  </conditionalFormatting>
  <conditionalFormatting sqref="AL7:AN7">
    <cfRule type="cellIs" dxfId="161" priority="138" operator="equal">
      <formula>0</formula>
    </cfRule>
  </conditionalFormatting>
  <conditionalFormatting sqref="AP13:AQ16">
    <cfRule type="cellIs" dxfId="160" priority="137" operator="equal">
      <formula>0</formula>
    </cfRule>
  </conditionalFormatting>
  <conditionalFormatting sqref="AO11:AQ11">
    <cfRule type="cellIs" dxfId="159" priority="135" operator="equal">
      <formula>0</formula>
    </cfRule>
  </conditionalFormatting>
  <conditionalFormatting sqref="AO10:AQ10">
    <cfRule type="cellIs" dxfId="158" priority="134" operator="equal">
      <formula>0</formula>
    </cfRule>
  </conditionalFormatting>
  <conditionalFormatting sqref="AO9:AQ9">
    <cfRule type="cellIs" dxfId="157" priority="133" operator="equal">
      <formula>0</formula>
    </cfRule>
  </conditionalFormatting>
  <conditionalFormatting sqref="AO8:AQ8">
    <cfRule type="cellIs" dxfId="156" priority="132" operator="equal">
      <formula>0</formula>
    </cfRule>
  </conditionalFormatting>
  <conditionalFormatting sqref="AO7:AQ7">
    <cfRule type="cellIs" dxfId="155" priority="131" operator="equal">
      <formula>0</formula>
    </cfRule>
  </conditionalFormatting>
  <conditionalFormatting sqref="AS13:AT16">
    <cfRule type="cellIs" dxfId="154" priority="130" operator="equal">
      <formula>0</formula>
    </cfRule>
  </conditionalFormatting>
  <conditionalFormatting sqref="AR11:AT11">
    <cfRule type="cellIs" dxfId="153" priority="128" operator="equal">
      <formula>0</formula>
    </cfRule>
  </conditionalFormatting>
  <conditionalFormatting sqref="AR10:AT10">
    <cfRule type="cellIs" dxfId="152" priority="127" operator="equal">
      <formula>0</formula>
    </cfRule>
  </conditionalFormatting>
  <conditionalFormatting sqref="AR9:AT9">
    <cfRule type="cellIs" dxfId="151" priority="126" operator="equal">
      <formula>0</formula>
    </cfRule>
  </conditionalFormatting>
  <conditionalFormatting sqref="AR8:AT8">
    <cfRule type="cellIs" dxfId="150" priority="125" operator="equal">
      <formula>0</formula>
    </cfRule>
  </conditionalFormatting>
  <conditionalFormatting sqref="AR7:AT7">
    <cfRule type="cellIs" dxfId="149" priority="124" operator="equal">
      <formula>0</formula>
    </cfRule>
  </conditionalFormatting>
  <conditionalFormatting sqref="AV13:AW16">
    <cfRule type="cellIs" dxfId="148" priority="123" operator="equal">
      <formula>0</formula>
    </cfRule>
  </conditionalFormatting>
  <conditionalFormatting sqref="AU11:AW11">
    <cfRule type="cellIs" dxfId="147" priority="121" operator="equal">
      <formula>0</formula>
    </cfRule>
  </conditionalFormatting>
  <conditionalFormatting sqref="AU10:AW10">
    <cfRule type="cellIs" dxfId="146" priority="120" operator="equal">
      <formula>0</formula>
    </cfRule>
  </conditionalFormatting>
  <conditionalFormatting sqref="AU9:AW9">
    <cfRule type="cellIs" dxfId="145" priority="119" operator="equal">
      <formula>0</formula>
    </cfRule>
  </conditionalFormatting>
  <conditionalFormatting sqref="AU8:AW8">
    <cfRule type="cellIs" dxfId="144" priority="118" operator="equal">
      <formula>0</formula>
    </cfRule>
  </conditionalFormatting>
  <conditionalFormatting sqref="AU7:AW7">
    <cfRule type="cellIs" dxfId="143" priority="117" operator="equal">
      <formula>0</formula>
    </cfRule>
  </conditionalFormatting>
  <conditionalFormatting sqref="AY13:AZ16">
    <cfRule type="cellIs" dxfId="142" priority="116" operator="equal">
      <formula>0</formula>
    </cfRule>
  </conditionalFormatting>
  <conditionalFormatting sqref="AX11:AZ11">
    <cfRule type="cellIs" dxfId="141" priority="114" operator="equal">
      <formula>0</formula>
    </cfRule>
  </conditionalFormatting>
  <conditionalFormatting sqref="AX10:AZ10">
    <cfRule type="cellIs" dxfId="140" priority="113" operator="equal">
      <formula>0</formula>
    </cfRule>
  </conditionalFormatting>
  <conditionalFormatting sqref="AX9:AZ9">
    <cfRule type="cellIs" dxfId="139" priority="112" operator="equal">
      <formula>0</formula>
    </cfRule>
  </conditionalFormatting>
  <conditionalFormatting sqref="AX8:AZ8">
    <cfRule type="cellIs" dxfId="138" priority="111" operator="equal">
      <formula>0</formula>
    </cfRule>
  </conditionalFormatting>
  <conditionalFormatting sqref="AX7:AZ7">
    <cfRule type="cellIs" dxfId="137" priority="110" operator="equal">
      <formula>0</formula>
    </cfRule>
  </conditionalFormatting>
  <conditionalFormatting sqref="BB13:BC16">
    <cfRule type="cellIs" dxfId="136" priority="109" operator="equal">
      <formula>0</formula>
    </cfRule>
  </conditionalFormatting>
  <conditionalFormatting sqref="BA11:BC11">
    <cfRule type="cellIs" dxfId="135" priority="107" operator="equal">
      <formula>0</formula>
    </cfRule>
  </conditionalFormatting>
  <conditionalFormatting sqref="BA10:BC10">
    <cfRule type="cellIs" dxfId="134" priority="106" operator="equal">
      <formula>0</formula>
    </cfRule>
  </conditionalFormatting>
  <conditionalFormatting sqref="BA9:BC9">
    <cfRule type="cellIs" dxfId="133" priority="105" operator="equal">
      <formula>0</formula>
    </cfRule>
  </conditionalFormatting>
  <conditionalFormatting sqref="BA8:BC8">
    <cfRule type="cellIs" dxfId="132" priority="104" operator="equal">
      <formula>0</formula>
    </cfRule>
  </conditionalFormatting>
  <conditionalFormatting sqref="BA7:BC7">
    <cfRule type="cellIs" dxfId="131" priority="103" operator="equal">
      <formula>0</formula>
    </cfRule>
  </conditionalFormatting>
  <conditionalFormatting sqref="BE13:BF16">
    <cfRule type="cellIs" dxfId="130" priority="102" operator="equal">
      <formula>0</formula>
    </cfRule>
  </conditionalFormatting>
  <conditionalFormatting sqref="BD11:BF11">
    <cfRule type="cellIs" dxfId="129" priority="100" operator="equal">
      <formula>0</formula>
    </cfRule>
  </conditionalFormatting>
  <conditionalFormatting sqref="BD10:BF10">
    <cfRule type="cellIs" dxfId="128" priority="99" operator="equal">
      <formula>0</formula>
    </cfRule>
  </conditionalFormatting>
  <conditionalFormatting sqref="BD9:BF9">
    <cfRule type="cellIs" dxfId="127" priority="98" operator="equal">
      <formula>0</formula>
    </cfRule>
  </conditionalFormatting>
  <conditionalFormatting sqref="BD8:BF8">
    <cfRule type="cellIs" dxfId="126" priority="97" operator="equal">
      <formula>0</formula>
    </cfRule>
  </conditionalFormatting>
  <conditionalFormatting sqref="BD7:BF7">
    <cfRule type="cellIs" dxfId="125" priority="96" operator="equal">
      <formula>0</formula>
    </cfRule>
  </conditionalFormatting>
  <conditionalFormatting sqref="BH13:BI16">
    <cfRule type="cellIs" dxfId="124" priority="95" operator="equal">
      <formula>0</formula>
    </cfRule>
  </conditionalFormatting>
  <conditionalFormatting sqref="BG11:BI11">
    <cfRule type="cellIs" dxfId="123" priority="93" operator="equal">
      <formula>0</formula>
    </cfRule>
  </conditionalFormatting>
  <conditionalFormatting sqref="BG10:BI10">
    <cfRule type="cellIs" dxfId="122" priority="92" operator="equal">
      <formula>0</formula>
    </cfRule>
  </conditionalFormatting>
  <conditionalFormatting sqref="BG9:BI9">
    <cfRule type="cellIs" dxfId="121" priority="91" operator="equal">
      <formula>0</formula>
    </cfRule>
  </conditionalFormatting>
  <conditionalFormatting sqref="BG8:BI8">
    <cfRule type="cellIs" dxfId="120" priority="90" operator="equal">
      <formula>0</formula>
    </cfRule>
  </conditionalFormatting>
  <conditionalFormatting sqref="BG7:BI7">
    <cfRule type="cellIs" dxfId="119" priority="89" operator="equal">
      <formula>0</formula>
    </cfRule>
  </conditionalFormatting>
  <conditionalFormatting sqref="E14:E16">
    <cfRule type="cellIs" dxfId="118" priority="81" operator="equal">
      <formula>0</formula>
    </cfRule>
  </conditionalFormatting>
  <conditionalFormatting sqref="E12">
    <cfRule type="cellIs" dxfId="117" priority="80" operator="equal">
      <formula>0</formula>
    </cfRule>
  </conditionalFormatting>
  <conditionalFormatting sqref="F13:G16">
    <cfRule type="cellIs" dxfId="116" priority="79" operator="equal">
      <formula>0</formula>
    </cfRule>
  </conditionalFormatting>
  <conditionalFormatting sqref="F12:G12">
    <cfRule type="cellIs" dxfId="115" priority="78" operator="equal">
      <formula>0</formula>
    </cfRule>
  </conditionalFormatting>
  <conditionalFormatting sqref="I13:J16">
    <cfRule type="cellIs" dxfId="114" priority="77" operator="equal">
      <formula>0</formula>
    </cfRule>
  </conditionalFormatting>
  <conditionalFormatting sqref="L13:L16">
    <cfRule type="cellIs" dxfId="113" priority="75" operator="equal">
      <formula>0</formula>
    </cfRule>
  </conditionalFormatting>
  <conditionalFormatting sqref="H12">
    <cfRule type="cellIs" dxfId="112" priority="73" operator="equal">
      <formula>0</formula>
    </cfRule>
  </conditionalFormatting>
  <conditionalFormatting sqref="I12:J12">
    <cfRule type="cellIs" dxfId="111" priority="72" operator="equal">
      <formula>0</formula>
    </cfRule>
  </conditionalFormatting>
  <conditionalFormatting sqref="K12">
    <cfRule type="cellIs" dxfId="110" priority="71" operator="equal">
      <formula>0</formula>
    </cfRule>
  </conditionalFormatting>
  <conditionalFormatting sqref="L12:M12">
    <cfRule type="cellIs" dxfId="109" priority="70" operator="equal">
      <formula>0</formula>
    </cfRule>
  </conditionalFormatting>
  <conditionalFormatting sqref="N12">
    <cfRule type="cellIs" dxfId="108" priority="69" operator="equal">
      <formula>0</formula>
    </cfRule>
  </conditionalFormatting>
  <conditionalFormatting sqref="O12:P12">
    <cfRule type="cellIs" dxfId="107" priority="68" operator="equal">
      <formula>0</formula>
    </cfRule>
  </conditionalFormatting>
  <conditionalFormatting sqref="Q12">
    <cfRule type="cellIs" dxfId="106" priority="67" operator="equal">
      <formula>0</formula>
    </cfRule>
  </conditionalFormatting>
  <conditionalFormatting sqref="R12:S12">
    <cfRule type="cellIs" dxfId="105" priority="66" operator="equal">
      <formula>0</formula>
    </cfRule>
  </conditionalFormatting>
  <conditionalFormatting sqref="T12">
    <cfRule type="cellIs" dxfId="104" priority="65" operator="equal">
      <formula>0</formula>
    </cfRule>
  </conditionalFormatting>
  <conditionalFormatting sqref="U12:V12">
    <cfRule type="cellIs" dxfId="103" priority="64" operator="equal">
      <formula>0</formula>
    </cfRule>
  </conditionalFormatting>
  <conditionalFormatting sqref="W12">
    <cfRule type="cellIs" dxfId="102" priority="63" operator="equal">
      <formula>0</formula>
    </cfRule>
  </conditionalFormatting>
  <conditionalFormatting sqref="X12:Y12">
    <cfRule type="cellIs" dxfId="101" priority="62" operator="equal">
      <formula>0</formula>
    </cfRule>
  </conditionalFormatting>
  <conditionalFormatting sqref="Z12">
    <cfRule type="cellIs" dxfId="100" priority="61" operator="equal">
      <formula>0</formula>
    </cfRule>
  </conditionalFormatting>
  <conditionalFormatting sqref="AA12:AB12">
    <cfRule type="cellIs" dxfId="99" priority="60" operator="equal">
      <formula>0</formula>
    </cfRule>
  </conditionalFormatting>
  <conditionalFormatting sqref="AC12">
    <cfRule type="cellIs" dxfId="98" priority="59" operator="equal">
      <formula>0</formula>
    </cfRule>
  </conditionalFormatting>
  <conditionalFormatting sqref="AD12:AE12">
    <cfRule type="cellIs" dxfId="97" priority="58" operator="equal">
      <formula>0</formula>
    </cfRule>
  </conditionalFormatting>
  <conditionalFormatting sqref="AF12">
    <cfRule type="cellIs" dxfId="96" priority="57" operator="equal">
      <formula>0</formula>
    </cfRule>
  </conditionalFormatting>
  <conditionalFormatting sqref="AG12:AH12">
    <cfRule type="cellIs" dxfId="95" priority="56" operator="equal">
      <formula>0</formula>
    </cfRule>
  </conditionalFormatting>
  <conditionalFormatting sqref="AI12">
    <cfRule type="cellIs" dxfId="94" priority="55" operator="equal">
      <formula>0</formula>
    </cfRule>
  </conditionalFormatting>
  <conditionalFormatting sqref="AJ12:AK12">
    <cfRule type="cellIs" dxfId="93" priority="54" operator="equal">
      <formula>0</formula>
    </cfRule>
  </conditionalFormatting>
  <conditionalFormatting sqref="AL12">
    <cfRule type="cellIs" dxfId="92" priority="53" operator="equal">
      <formula>0</formula>
    </cfRule>
  </conditionalFormatting>
  <conditionalFormatting sqref="AM12:AN12">
    <cfRule type="cellIs" dxfId="91" priority="52" operator="equal">
      <formula>0</formula>
    </cfRule>
  </conditionalFormatting>
  <conditionalFormatting sqref="AO12">
    <cfRule type="cellIs" dxfId="90" priority="51" operator="equal">
      <formula>0</formula>
    </cfRule>
  </conditionalFormatting>
  <conditionalFormatting sqref="AP12:AQ12">
    <cfRule type="cellIs" dxfId="89" priority="50" operator="equal">
      <formula>0</formula>
    </cfRule>
  </conditionalFormatting>
  <conditionalFormatting sqref="AR12">
    <cfRule type="cellIs" dxfId="88" priority="49" operator="equal">
      <formula>0</formula>
    </cfRule>
  </conditionalFormatting>
  <conditionalFormatting sqref="AS12:AT12">
    <cfRule type="cellIs" dxfId="87" priority="48" operator="equal">
      <formula>0</formula>
    </cfRule>
  </conditionalFormatting>
  <conditionalFormatting sqref="AU12">
    <cfRule type="cellIs" dxfId="86" priority="47" operator="equal">
      <formula>0</formula>
    </cfRule>
  </conditionalFormatting>
  <conditionalFormatting sqref="AV12:AW12">
    <cfRule type="cellIs" dxfId="85" priority="46" operator="equal">
      <formula>0</formula>
    </cfRule>
  </conditionalFormatting>
  <conditionalFormatting sqref="AX12">
    <cfRule type="cellIs" dxfId="84" priority="45" operator="equal">
      <formula>0</formula>
    </cfRule>
  </conditionalFormatting>
  <conditionalFormatting sqref="AY12:AZ12">
    <cfRule type="cellIs" dxfId="83" priority="44" operator="equal">
      <formula>0</formula>
    </cfRule>
  </conditionalFormatting>
  <conditionalFormatting sqref="BA12">
    <cfRule type="cellIs" dxfId="82" priority="43" operator="equal">
      <formula>0</formula>
    </cfRule>
  </conditionalFormatting>
  <conditionalFormatting sqref="BB12:BC12">
    <cfRule type="cellIs" dxfId="81" priority="42" operator="equal">
      <formula>0</formula>
    </cfRule>
  </conditionalFormatting>
  <conditionalFormatting sqref="BD12">
    <cfRule type="cellIs" dxfId="80" priority="41" operator="equal">
      <formula>0</formula>
    </cfRule>
  </conditionalFormatting>
  <conditionalFormatting sqref="BE12:BF12">
    <cfRule type="cellIs" dxfId="79" priority="40" operator="equal">
      <formula>0</formula>
    </cfRule>
  </conditionalFormatting>
  <conditionalFormatting sqref="BG12">
    <cfRule type="cellIs" dxfId="78" priority="39" operator="equal">
      <formula>0</formula>
    </cfRule>
  </conditionalFormatting>
  <conditionalFormatting sqref="BH12:BI12">
    <cfRule type="cellIs" dxfId="77" priority="38" operator="equal">
      <formula>0</formula>
    </cfRule>
  </conditionalFormatting>
  <conditionalFormatting sqref="E13">
    <cfRule type="cellIs" dxfId="76" priority="37" operator="equal">
      <formula>0</formula>
    </cfRule>
  </conditionalFormatting>
  <conditionalFormatting sqref="H14:H16">
    <cfRule type="cellIs" dxfId="75" priority="36" operator="equal">
      <formula>0</formula>
    </cfRule>
  </conditionalFormatting>
  <conditionalFormatting sqref="H13">
    <cfRule type="cellIs" dxfId="74" priority="35" operator="equal">
      <formula>0</formula>
    </cfRule>
  </conditionalFormatting>
  <conditionalFormatting sqref="K14:K16">
    <cfRule type="cellIs" dxfId="73" priority="34" operator="equal">
      <formula>0</formula>
    </cfRule>
  </conditionalFormatting>
  <conditionalFormatting sqref="K13">
    <cfRule type="cellIs" dxfId="72" priority="33" operator="equal">
      <formula>0</formula>
    </cfRule>
  </conditionalFormatting>
  <conditionalFormatting sqref="N14:N16">
    <cfRule type="cellIs" dxfId="71" priority="32" operator="equal">
      <formula>0</formula>
    </cfRule>
  </conditionalFormatting>
  <conditionalFormatting sqref="N13">
    <cfRule type="cellIs" dxfId="70" priority="31" operator="equal">
      <formula>0</formula>
    </cfRule>
  </conditionalFormatting>
  <conditionalFormatting sqref="Q14:Q16">
    <cfRule type="cellIs" dxfId="69" priority="30" operator="equal">
      <formula>0</formula>
    </cfRule>
  </conditionalFormatting>
  <conditionalFormatting sqref="Q13">
    <cfRule type="cellIs" dxfId="68" priority="29" operator="equal">
      <formula>0</formula>
    </cfRule>
  </conditionalFormatting>
  <conditionalFormatting sqref="T14:T16">
    <cfRule type="cellIs" dxfId="67" priority="28" operator="equal">
      <formula>0</formula>
    </cfRule>
  </conditionalFormatting>
  <conditionalFormatting sqref="T13">
    <cfRule type="cellIs" dxfId="66" priority="27" operator="equal">
      <formula>0</formula>
    </cfRule>
  </conditionalFormatting>
  <conditionalFormatting sqref="W14:W16">
    <cfRule type="cellIs" dxfId="65" priority="26" operator="equal">
      <formula>0</formula>
    </cfRule>
  </conditionalFormatting>
  <conditionalFormatting sqref="W13">
    <cfRule type="cellIs" dxfId="64" priority="25" operator="equal">
      <formula>0</formula>
    </cfRule>
  </conditionalFormatting>
  <conditionalFormatting sqref="Z14:Z16">
    <cfRule type="cellIs" dxfId="63" priority="24" operator="equal">
      <formula>0</formula>
    </cfRule>
  </conditionalFormatting>
  <conditionalFormatting sqref="Z13">
    <cfRule type="cellIs" dxfId="62" priority="23" operator="equal">
      <formula>0</formula>
    </cfRule>
  </conditionalFormatting>
  <conditionalFormatting sqref="AC14:AC16">
    <cfRule type="cellIs" dxfId="61" priority="22" operator="equal">
      <formula>0</formula>
    </cfRule>
  </conditionalFormatting>
  <conditionalFormatting sqref="AC13">
    <cfRule type="cellIs" dxfId="60" priority="21" operator="equal">
      <formula>0</formula>
    </cfRule>
  </conditionalFormatting>
  <conditionalFormatting sqref="AF14:AF16">
    <cfRule type="cellIs" dxfId="59" priority="20" operator="equal">
      <formula>0</formula>
    </cfRule>
  </conditionalFormatting>
  <conditionalFormatting sqref="AF13">
    <cfRule type="cellIs" dxfId="58" priority="19" operator="equal">
      <formula>0</formula>
    </cfRule>
  </conditionalFormatting>
  <conditionalFormatting sqref="AI14:AI16">
    <cfRule type="cellIs" dxfId="57" priority="18" operator="equal">
      <formula>0</formula>
    </cfRule>
  </conditionalFormatting>
  <conditionalFormatting sqref="AI13">
    <cfRule type="cellIs" dxfId="56" priority="17" operator="equal">
      <formula>0</formula>
    </cfRule>
  </conditionalFormatting>
  <conditionalFormatting sqref="AL14:AL16">
    <cfRule type="cellIs" dxfId="55" priority="16" operator="equal">
      <formula>0</formula>
    </cfRule>
  </conditionalFormatting>
  <conditionalFormatting sqref="AL13">
    <cfRule type="cellIs" dxfId="54" priority="15" operator="equal">
      <formula>0</formula>
    </cfRule>
  </conditionalFormatting>
  <conditionalFormatting sqref="AO14:AO16">
    <cfRule type="cellIs" dxfId="53" priority="14" operator="equal">
      <formula>0</formula>
    </cfRule>
  </conditionalFormatting>
  <conditionalFormatting sqref="AO13">
    <cfRule type="cellIs" dxfId="52" priority="13" operator="equal">
      <formula>0</formula>
    </cfRule>
  </conditionalFormatting>
  <conditionalFormatting sqref="AR14:AR16">
    <cfRule type="cellIs" dxfId="51" priority="12" operator="equal">
      <formula>0</formula>
    </cfRule>
  </conditionalFormatting>
  <conditionalFormatting sqref="AR13">
    <cfRule type="cellIs" dxfId="50" priority="11" operator="equal">
      <formula>0</formula>
    </cfRule>
  </conditionalFormatting>
  <conditionalFormatting sqref="AU14:AU16">
    <cfRule type="cellIs" dxfId="49" priority="10" operator="equal">
      <formula>0</formula>
    </cfRule>
  </conditionalFormatting>
  <conditionalFormatting sqref="AU13">
    <cfRule type="cellIs" dxfId="48" priority="9" operator="equal">
      <formula>0</formula>
    </cfRule>
  </conditionalFormatting>
  <conditionalFormatting sqref="AX14:AX16">
    <cfRule type="cellIs" dxfId="47" priority="8" operator="equal">
      <formula>0</formula>
    </cfRule>
  </conditionalFormatting>
  <conditionalFormatting sqref="AX13">
    <cfRule type="cellIs" dxfId="46" priority="7" operator="equal">
      <formula>0</formula>
    </cfRule>
  </conditionalFormatting>
  <conditionalFormatting sqref="BA14:BA16">
    <cfRule type="cellIs" dxfId="45" priority="6" operator="equal">
      <formula>0</formula>
    </cfRule>
  </conditionalFormatting>
  <conditionalFormatting sqref="BA13">
    <cfRule type="cellIs" dxfId="44" priority="5" operator="equal">
      <formula>0</formula>
    </cfRule>
  </conditionalFormatting>
  <conditionalFormatting sqref="BD14:BD16">
    <cfRule type="cellIs" dxfId="43" priority="4" operator="equal">
      <formula>0</formula>
    </cfRule>
  </conditionalFormatting>
  <conditionalFormatting sqref="BD13">
    <cfRule type="cellIs" dxfId="42" priority="3" operator="equal">
      <formula>0</formula>
    </cfRule>
  </conditionalFormatting>
  <conditionalFormatting sqref="BG14:BG16">
    <cfRule type="cellIs" dxfId="41" priority="2" operator="equal">
      <formula>0</formula>
    </cfRule>
  </conditionalFormatting>
  <conditionalFormatting sqref="BG13">
    <cfRule type="cellIs" dxfId="40" priority="1" operator="equal">
      <formula>0</formula>
    </cfRule>
  </conditionalFormatting>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rowBreaks count="1" manualBreakCount="1">
    <brk id="17" max="2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C14"/>
  <sheetViews>
    <sheetView zoomScaleNormal="100" zoomScaleSheetLayoutView="100" workbookViewId="0">
      <pane xSplit="1" ySplit="6" topLeftCell="B7" activePane="bottomRight" state="frozen"/>
      <selection pane="topRight" activeCell="B1" sqref="B1"/>
      <selection pane="bottomLeft" activeCell="A6" sqref="A6"/>
      <selection pane="bottomRight" activeCell="E20" sqref="E20"/>
    </sheetView>
  </sheetViews>
  <sheetFormatPr defaultColWidth="6.875" defaultRowHeight="17.25"/>
  <cols>
    <col min="1" max="1" width="18.625" style="544" customWidth="1"/>
    <col min="2" max="3" width="20.5" style="544" customWidth="1"/>
    <col min="4" max="13" width="18.5" style="544" customWidth="1"/>
    <col min="14" max="14" width="12" style="544" customWidth="1"/>
    <col min="15" max="28" width="6.875" style="579"/>
    <col min="29" max="16384" width="6.875" style="544"/>
  </cols>
  <sheetData>
    <row r="1" spans="1:29" s="537" customFormat="1" ht="28.5" customHeight="1">
      <c r="A1" s="711" t="s">
        <v>601</v>
      </c>
      <c r="B1" s="711"/>
      <c r="C1" s="711"/>
      <c r="D1" s="711"/>
      <c r="E1" s="711"/>
      <c r="F1" s="711"/>
      <c r="G1" s="711" t="s">
        <v>618</v>
      </c>
      <c r="H1" s="711"/>
      <c r="I1" s="711"/>
      <c r="J1" s="711"/>
      <c r="K1" s="711"/>
      <c r="L1" s="711"/>
      <c r="M1" s="711"/>
      <c r="N1" s="711"/>
      <c r="O1" s="531"/>
      <c r="P1" s="532"/>
      <c r="Q1" s="533"/>
      <c r="R1" s="534"/>
      <c r="S1" s="535"/>
      <c r="T1" s="532"/>
      <c r="U1" s="532"/>
      <c r="V1" s="532"/>
      <c r="W1" s="532"/>
      <c r="X1" s="532"/>
      <c r="Y1" s="532"/>
      <c r="Z1" s="532"/>
      <c r="AA1" s="532"/>
      <c r="AB1" s="532"/>
      <c r="AC1" s="536"/>
    </row>
    <row r="2" spans="1:29" s="542" customFormat="1" ht="18" customHeight="1" thickBot="1">
      <c r="A2" s="585" t="s">
        <v>580</v>
      </c>
      <c r="B2" s="585"/>
      <c r="C2" s="585"/>
      <c r="N2" s="542" t="s">
        <v>610</v>
      </c>
      <c r="V2" s="543"/>
      <c r="Y2" s="543"/>
      <c r="AB2" s="543"/>
      <c r="AC2" s="544"/>
    </row>
    <row r="3" spans="1:29" s="550" customFormat="1" ht="18.75" customHeight="1">
      <c r="A3" s="723" t="s">
        <v>694</v>
      </c>
      <c r="B3" s="745" t="s">
        <v>707</v>
      </c>
      <c r="C3" s="743" t="s">
        <v>602</v>
      </c>
      <c r="D3" s="744"/>
      <c r="E3" s="744"/>
      <c r="F3" s="744"/>
      <c r="G3" s="744"/>
      <c r="H3" s="744"/>
      <c r="I3" s="744"/>
      <c r="J3" s="744"/>
      <c r="K3" s="744"/>
      <c r="L3" s="745"/>
      <c r="M3" s="745" t="s">
        <v>708</v>
      </c>
      <c r="N3" s="726" t="s">
        <v>695</v>
      </c>
      <c r="O3" s="546"/>
      <c r="P3" s="546"/>
      <c r="Q3" s="546"/>
      <c r="S3" s="551"/>
      <c r="AC3" s="552"/>
    </row>
    <row r="4" spans="1:29" s="550" customFormat="1" ht="18.75" customHeight="1">
      <c r="A4" s="724"/>
      <c r="B4" s="749"/>
      <c r="C4" s="746"/>
      <c r="D4" s="747"/>
      <c r="E4" s="747"/>
      <c r="F4" s="747"/>
      <c r="G4" s="747"/>
      <c r="H4" s="747"/>
      <c r="I4" s="747"/>
      <c r="J4" s="747"/>
      <c r="K4" s="747"/>
      <c r="L4" s="748"/>
      <c r="M4" s="749"/>
      <c r="N4" s="755"/>
      <c r="O4" s="546"/>
      <c r="P4" s="546"/>
      <c r="Q4" s="546"/>
      <c r="S4" s="551"/>
      <c r="AC4" s="552"/>
    </row>
    <row r="5" spans="1:29" s="550" customFormat="1" ht="18.75" customHeight="1">
      <c r="A5" s="724"/>
      <c r="B5" s="749"/>
      <c r="C5" s="751" t="s">
        <v>611</v>
      </c>
      <c r="D5" s="753" t="s">
        <v>603</v>
      </c>
      <c r="E5" s="741" t="s">
        <v>604</v>
      </c>
      <c r="F5" s="741" t="s">
        <v>605</v>
      </c>
      <c r="G5" s="741" t="s">
        <v>606</v>
      </c>
      <c r="H5" s="741" t="s">
        <v>607</v>
      </c>
      <c r="I5" s="741" t="s">
        <v>608</v>
      </c>
      <c r="J5" s="741" t="s">
        <v>609</v>
      </c>
      <c r="K5" s="741" t="s">
        <v>616</v>
      </c>
      <c r="L5" s="741" t="s">
        <v>617</v>
      </c>
      <c r="M5" s="749"/>
      <c r="N5" s="755"/>
      <c r="O5" s="546"/>
      <c r="P5" s="546"/>
      <c r="Q5" s="546"/>
      <c r="R5" s="546"/>
      <c r="S5" s="551"/>
      <c r="T5" s="551"/>
      <c r="U5" s="551"/>
      <c r="V5" s="551"/>
      <c r="W5" s="546"/>
      <c r="X5" s="546"/>
      <c r="Y5" s="551"/>
      <c r="Z5" s="546"/>
      <c r="AA5" s="546"/>
      <c r="AB5" s="551"/>
      <c r="AC5" s="552"/>
    </row>
    <row r="6" spans="1:29" s="550" customFormat="1" ht="18.75" customHeight="1">
      <c r="A6" s="725"/>
      <c r="B6" s="750"/>
      <c r="C6" s="752"/>
      <c r="D6" s="754"/>
      <c r="E6" s="742"/>
      <c r="F6" s="742"/>
      <c r="G6" s="742"/>
      <c r="H6" s="742"/>
      <c r="I6" s="742"/>
      <c r="J6" s="742"/>
      <c r="K6" s="742"/>
      <c r="L6" s="742"/>
      <c r="M6" s="750"/>
      <c r="N6" s="756"/>
      <c r="O6" s="546"/>
      <c r="P6" s="546"/>
      <c r="Q6" s="551"/>
      <c r="R6" s="546"/>
      <c r="S6" s="551"/>
      <c r="T6" s="551"/>
      <c r="U6" s="551"/>
      <c r="V6" s="551"/>
      <c r="W6" s="551"/>
      <c r="X6" s="546"/>
      <c r="Y6" s="551"/>
      <c r="Z6" s="551"/>
      <c r="AA6" s="546"/>
      <c r="AB6" s="551"/>
      <c r="AC6" s="552"/>
    </row>
    <row r="7" spans="1:29" s="633" customFormat="1" ht="18.75" customHeight="1">
      <c r="A7" s="624">
        <v>2018</v>
      </c>
      <c r="B7" s="625">
        <f>SUM(B8:B11)</f>
        <v>450819</v>
      </c>
      <c r="C7" s="626">
        <f>SUM(D7:L7)</f>
        <v>130875</v>
      </c>
      <c r="D7" s="627">
        <f>SUM(D8:D11)</f>
        <v>508</v>
      </c>
      <c r="E7" s="628">
        <f t="shared" ref="E7:L7" si="0">SUM(E8:E11)</f>
        <v>16859</v>
      </c>
      <c r="F7" s="628">
        <f t="shared" si="0"/>
        <v>23887</v>
      </c>
      <c r="G7" s="628">
        <f t="shared" si="0"/>
        <v>26926</v>
      </c>
      <c r="H7" s="628">
        <f t="shared" si="0"/>
        <v>29172</v>
      </c>
      <c r="I7" s="628">
        <f t="shared" si="0"/>
        <v>17195</v>
      </c>
      <c r="J7" s="628">
        <f t="shared" si="0"/>
        <v>10965</v>
      </c>
      <c r="K7" s="628">
        <f t="shared" si="0"/>
        <v>3381</v>
      </c>
      <c r="L7" s="628">
        <f t="shared" si="0"/>
        <v>1982</v>
      </c>
      <c r="M7" s="629">
        <f>C7/B7*100</f>
        <v>29.030497827287672</v>
      </c>
      <c r="N7" s="603">
        <v>2018</v>
      </c>
      <c r="O7" s="630"/>
      <c r="P7" s="630"/>
      <c r="Q7" s="631"/>
      <c r="R7" s="630"/>
      <c r="S7" s="631"/>
      <c r="T7" s="631"/>
      <c r="U7" s="631"/>
      <c r="V7" s="631"/>
      <c r="W7" s="631"/>
      <c r="X7" s="630"/>
      <c r="Y7" s="631"/>
      <c r="Z7" s="631"/>
      <c r="AA7" s="630"/>
      <c r="AB7" s="631"/>
      <c r="AC7" s="632"/>
    </row>
    <row r="8" spans="1:29" s="550" customFormat="1" ht="18.75" customHeight="1">
      <c r="A8" s="590" t="s">
        <v>612</v>
      </c>
      <c r="B8" s="545">
        <v>103605</v>
      </c>
      <c r="C8" s="634">
        <f t="shared" ref="C8:C11" si="1">SUM(D8:L8)</f>
        <v>29599</v>
      </c>
      <c r="D8" s="635">
        <v>102</v>
      </c>
      <c r="E8" s="450">
        <v>2568</v>
      </c>
      <c r="F8" s="450">
        <v>3994</v>
      </c>
      <c r="G8" s="450">
        <v>6163</v>
      </c>
      <c r="H8" s="450">
        <v>7463</v>
      </c>
      <c r="I8" s="450">
        <v>4424</v>
      </c>
      <c r="J8" s="450">
        <v>3155</v>
      </c>
      <c r="K8" s="450">
        <v>1058</v>
      </c>
      <c r="L8" s="450">
        <v>672</v>
      </c>
      <c r="M8" s="636">
        <f>C8/B8*100</f>
        <v>28.569084503643648</v>
      </c>
      <c r="N8" s="473" t="s">
        <v>108</v>
      </c>
      <c r="O8" s="546"/>
      <c r="P8" s="546"/>
      <c r="Q8" s="551"/>
      <c r="R8" s="546"/>
      <c r="S8" s="551"/>
      <c r="T8" s="551"/>
      <c r="U8" s="551"/>
      <c r="V8" s="551"/>
      <c r="W8" s="551"/>
      <c r="X8" s="546"/>
      <c r="Y8" s="551"/>
      <c r="Z8" s="551"/>
      <c r="AA8" s="546"/>
      <c r="AB8" s="551"/>
      <c r="AC8" s="552"/>
    </row>
    <row r="9" spans="1:29" s="550" customFormat="1" ht="18.75" customHeight="1">
      <c r="A9" s="590" t="s">
        <v>613</v>
      </c>
      <c r="B9" s="545">
        <v>141221</v>
      </c>
      <c r="C9" s="634">
        <f t="shared" si="1"/>
        <v>41114</v>
      </c>
      <c r="D9" s="635">
        <v>121</v>
      </c>
      <c r="E9" s="450">
        <v>4309</v>
      </c>
      <c r="F9" s="450">
        <v>7867</v>
      </c>
      <c r="G9" s="450">
        <v>8586</v>
      </c>
      <c r="H9" s="450">
        <v>9861</v>
      </c>
      <c r="I9" s="450">
        <v>5633</v>
      </c>
      <c r="J9" s="450">
        <v>3218</v>
      </c>
      <c r="K9" s="450">
        <v>952</v>
      </c>
      <c r="L9" s="450">
        <v>567</v>
      </c>
      <c r="M9" s="636">
        <f>C9/B9*100</f>
        <v>29.113233867484293</v>
      </c>
      <c r="N9" s="473" t="s">
        <v>115</v>
      </c>
      <c r="O9" s="546"/>
      <c r="P9" s="546"/>
      <c r="Q9" s="551"/>
      <c r="R9" s="546"/>
      <c r="S9" s="551"/>
      <c r="T9" s="551"/>
      <c r="U9" s="551"/>
      <c r="V9" s="551"/>
      <c r="W9" s="551"/>
      <c r="X9" s="546"/>
      <c r="Y9" s="551"/>
      <c r="Z9" s="551"/>
      <c r="AA9" s="546"/>
      <c r="AB9" s="551"/>
      <c r="AC9" s="552"/>
    </row>
    <row r="10" spans="1:29" s="550" customFormat="1" ht="18.75" customHeight="1">
      <c r="A10" s="590" t="s">
        <v>614</v>
      </c>
      <c r="B10" s="545">
        <v>75222</v>
      </c>
      <c r="C10" s="634">
        <f t="shared" si="1"/>
        <v>25280</v>
      </c>
      <c r="D10" s="635">
        <v>85</v>
      </c>
      <c r="E10" s="450">
        <v>3339</v>
      </c>
      <c r="F10" s="450">
        <v>4101</v>
      </c>
      <c r="G10" s="450">
        <v>4609</v>
      </c>
      <c r="H10" s="450">
        <v>5516</v>
      </c>
      <c r="I10" s="450">
        <v>3854</v>
      </c>
      <c r="J10" s="450">
        <v>2585</v>
      </c>
      <c r="K10" s="450">
        <v>765</v>
      </c>
      <c r="L10" s="450">
        <v>426</v>
      </c>
      <c r="M10" s="636">
        <f>C10/B10*100</f>
        <v>33.60718938608386</v>
      </c>
      <c r="N10" s="473" t="s">
        <v>119</v>
      </c>
      <c r="O10" s="546"/>
      <c r="P10" s="546"/>
      <c r="Q10" s="551"/>
      <c r="R10" s="546"/>
      <c r="S10" s="551"/>
      <c r="T10" s="551"/>
      <c r="U10" s="551"/>
      <c r="V10" s="551"/>
      <c r="W10" s="551"/>
      <c r="X10" s="546"/>
      <c r="Y10" s="551"/>
      <c r="Z10" s="551"/>
      <c r="AA10" s="546"/>
      <c r="AB10" s="551"/>
      <c r="AC10" s="552"/>
    </row>
    <row r="11" spans="1:29" ht="18" thickBot="1">
      <c r="A11" s="637" t="s">
        <v>615</v>
      </c>
      <c r="B11" s="638">
        <v>130771</v>
      </c>
      <c r="C11" s="639">
        <f t="shared" si="1"/>
        <v>34882</v>
      </c>
      <c r="D11" s="640">
        <v>200</v>
      </c>
      <c r="E11" s="641">
        <v>6643</v>
      </c>
      <c r="F11" s="641">
        <v>7925</v>
      </c>
      <c r="G11" s="641">
        <v>7568</v>
      </c>
      <c r="H11" s="641">
        <v>6332</v>
      </c>
      <c r="I11" s="641">
        <v>3284</v>
      </c>
      <c r="J11" s="641">
        <v>2007</v>
      </c>
      <c r="K11" s="641">
        <v>606</v>
      </c>
      <c r="L11" s="641">
        <v>317</v>
      </c>
      <c r="M11" s="642">
        <f>C11/B11*100</f>
        <v>26.67410970322166</v>
      </c>
      <c r="N11" s="480" t="s">
        <v>475</v>
      </c>
    </row>
    <row r="12" spans="1:29" ht="18" thickBot="1">
      <c r="A12" s="617" t="s">
        <v>699</v>
      </c>
      <c r="N12" s="643" t="s">
        <v>702</v>
      </c>
    </row>
    <row r="13" spans="1:29">
      <c r="A13" s="617" t="s">
        <v>700</v>
      </c>
    </row>
    <row r="14" spans="1:29">
      <c r="A14" s="617" t="s">
        <v>701</v>
      </c>
    </row>
  </sheetData>
  <mergeCells count="17">
    <mergeCell ref="H5:H6"/>
    <mergeCell ref="I5:I6"/>
    <mergeCell ref="J5:J6"/>
    <mergeCell ref="A1:F1"/>
    <mergeCell ref="G1:N1"/>
    <mergeCell ref="C3:L4"/>
    <mergeCell ref="M3:M6"/>
    <mergeCell ref="C5:C6"/>
    <mergeCell ref="D5:D6"/>
    <mergeCell ref="L5:L6"/>
    <mergeCell ref="K5:K6"/>
    <mergeCell ref="N3:N6"/>
    <mergeCell ref="A3:A6"/>
    <mergeCell ref="B3:B6"/>
    <mergeCell ref="E5:E6"/>
    <mergeCell ref="F5:F6"/>
    <mergeCell ref="G5:G6"/>
  </mergeCells>
  <phoneticPr fontId="18" type="noConversion"/>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I18"/>
  <sheetViews>
    <sheetView zoomScale="85" zoomScaleNormal="85" zoomScaleSheetLayoutView="100" workbookViewId="0">
      <pane xSplit="1" ySplit="6" topLeftCell="B7" activePane="bottomRight" state="frozen"/>
      <selection pane="topRight" activeCell="B1" sqref="B1"/>
      <selection pane="bottomLeft" activeCell="A6" sqref="A6"/>
      <selection pane="bottomRight" activeCell="E9" sqref="E9:G9"/>
    </sheetView>
  </sheetViews>
  <sheetFormatPr defaultColWidth="6.875" defaultRowHeight="17.25"/>
  <cols>
    <col min="1" max="1" width="10" style="544" customWidth="1"/>
    <col min="2" max="19" width="6.125" style="544" customWidth="1"/>
    <col min="20" max="20" width="12" style="544" customWidth="1"/>
    <col min="21" max="34" width="6.875" style="579"/>
    <col min="35" max="16384" width="6.875" style="544"/>
  </cols>
  <sheetData>
    <row r="1" spans="1:35" s="537" customFormat="1" ht="28.5" customHeight="1">
      <c r="A1" s="711" t="s">
        <v>590</v>
      </c>
      <c r="B1" s="711"/>
      <c r="C1" s="711"/>
      <c r="D1" s="711"/>
      <c r="E1" s="711"/>
      <c r="F1" s="711"/>
      <c r="G1" s="711"/>
      <c r="H1" s="711"/>
      <c r="I1" s="711"/>
      <c r="J1" s="711"/>
      <c r="K1" s="711" t="s">
        <v>591</v>
      </c>
      <c r="L1" s="711"/>
      <c r="M1" s="711"/>
      <c r="N1" s="711"/>
      <c r="O1" s="711"/>
      <c r="P1" s="711"/>
      <c r="Q1" s="711"/>
      <c r="R1" s="711"/>
      <c r="S1" s="711"/>
      <c r="T1" s="711"/>
      <c r="U1" s="531"/>
      <c r="V1" s="532"/>
      <c r="W1" s="533"/>
      <c r="X1" s="534"/>
      <c r="Y1" s="535"/>
      <c r="Z1" s="532"/>
      <c r="AA1" s="532"/>
      <c r="AB1" s="532"/>
      <c r="AC1" s="532"/>
      <c r="AD1" s="532"/>
      <c r="AE1" s="532"/>
      <c r="AF1" s="532"/>
      <c r="AG1" s="532"/>
      <c r="AH1" s="532"/>
      <c r="AI1" s="536"/>
    </row>
    <row r="2" spans="1:35" s="542" customFormat="1" ht="18" customHeight="1" thickBot="1">
      <c r="A2" s="585" t="s">
        <v>587</v>
      </c>
      <c r="T2" s="586" t="s">
        <v>588</v>
      </c>
      <c r="AB2" s="543"/>
      <c r="AE2" s="543"/>
      <c r="AH2" s="543"/>
      <c r="AI2" s="544"/>
    </row>
    <row r="3" spans="1:35" s="550" customFormat="1" ht="24.75" customHeight="1">
      <c r="A3" s="723" t="s">
        <v>535</v>
      </c>
      <c r="B3" s="729" t="s">
        <v>581</v>
      </c>
      <c r="C3" s="735"/>
      <c r="D3" s="736"/>
      <c r="E3" s="729" t="s">
        <v>582</v>
      </c>
      <c r="F3" s="735"/>
      <c r="G3" s="736"/>
      <c r="H3" s="729" t="s">
        <v>583</v>
      </c>
      <c r="I3" s="735"/>
      <c r="J3" s="736"/>
      <c r="K3" s="729" t="s">
        <v>584</v>
      </c>
      <c r="L3" s="735"/>
      <c r="M3" s="736"/>
      <c r="N3" s="729" t="s">
        <v>585</v>
      </c>
      <c r="O3" s="735"/>
      <c r="P3" s="736"/>
      <c r="Q3" s="729" t="s">
        <v>586</v>
      </c>
      <c r="R3" s="735"/>
      <c r="S3" s="736"/>
      <c r="T3" s="726" t="s">
        <v>536</v>
      </c>
      <c r="U3" s="546"/>
      <c r="V3" s="546"/>
      <c r="W3" s="546"/>
      <c r="Y3" s="551"/>
      <c r="AI3" s="552"/>
    </row>
    <row r="4" spans="1:35" s="550" customFormat="1" ht="24.75" customHeight="1">
      <c r="A4" s="724"/>
      <c r="B4" s="737"/>
      <c r="C4" s="738"/>
      <c r="D4" s="739"/>
      <c r="E4" s="737"/>
      <c r="F4" s="738"/>
      <c r="G4" s="739"/>
      <c r="H4" s="737"/>
      <c r="I4" s="738"/>
      <c r="J4" s="739"/>
      <c r="K4" s="737"/>
      <c r="L4" s="738"/>
      <c r="M4" s="739"/>
      <c r="N4" s="737"/>
      <c r="O4" s="738"/>
      <c r="P4" s="739"/>
      <c r="Q4" s="737"/>
      <c r="R4" s="738"/>
      <c r="S4" s="739"/>
      <c r="T4" s="727"/>
      <c r="U4" s="546"/>
      <c r="V4" s="546"/>
      <c r="W4" s="546"/>
      <c r="Y4" s="551"/>
      <c r="AI4" s="552"/>
    </row>
    <row r="5" spans="1:35" s="550" customFormat="1" ht="15.75" customHeight="1">
      <c r="A5" s="724"/>
      <c r="B5" s="737"/>
      <c r="C5" s="738"/>
      <c r="D5" s="739"/>
      <c r="E5" s="737"/>
      <c r="F5" s="738"/>
      <c r="G5" s="739"/>
      <c r="H5" s="737"/>
      <c r="I5" s="738"/>
      <c r="J5" s="739"/>
      <c r="K5" s="737"/>
      <c r="L5" s="738"/>
      <c r="M5" s="739"/>
      <c r="N5" s="737"/>
      <c r="O5" s="738"/>
      <c r="P5" s="739"/>
      <c r="Q5" s="737"/>
      <c r="R5" s="738"/>
      <c r="S5" s="739"/>
      <c r="T5" s="727"/>
      <c r="U5" s="546"/>
      <c r="V5" s="546"/>
      <c r="W5" s="546"/>
      <c r="X5" s="546"/>
      <c r="Y5" s="551"/>
      <c r="Z5" s="551"/>
      <c r="AA5" s="551"/>
      <c r="AB5" s="551"/>
      <c r="AC5" s="546"/>
      <c r="AD5" s="546"/>
      <c r="AE5" s="551"/>
      <c r="AF5" s="546"/>
      <c r="AG5" s="546"/>
      <c r="AH5" s="551"/>
      <c r="AI5" s="552"/>
    </row>
    <row r="6" spans="1:35" s="550" customFormat="1" ht="15.75" customHeight="1">
      <c r="A6" s="725"/>
      <c r="B6" s="766"/>
      <c r="C6" s="767"/>
      <c r="D6" s="768"/>
      <c r="E6" s="766"/>
      <c r="F6" s="767"/>
      <c r="G6" s="768"/>
      <c r="H6" s="766"/>
      <c r="I6" s="767"/>
      <c r="J6" s="768"/>
      <c r="K6" s="766"/>
      <c r="L6" s="767"/>
      <c r="M6" s="768"/>
      <c r="N6" s="766"/>
      <c r="O6" s="767"/>
      <c r="P6" s="768"/>
      <c r="Q6" s="766"/>
      <c r="R6" s="767"/>
      <c r="S6" s="768"/>
      <c r="T6" s="728"/>
      <c r="U6" s="546"/>
      <c r="V6" s="546"/>
      <c r="W6" s="551"/>
      <c r="X6" s="546"/>
      <c r="Y6" s="551"/>
      <c r="Z6" s="551"/>
      <c r="AA6" s="551"/>
      <c r="AB6" s="551"/>
      <c r="AC6" s="551"/>
      <c r="AD6" s="546"/>
      <c r="AE6" s="551"/>
      <c r="AF6" s="551"/>
      <c r="AG6" s="546"/>
      <c r="AH6" s="551"/>
      <c r="AI6" s="552"/>
    </row>
    <row r="7" spans="1:35" s="77" customFormat="1" ht="33" customHeight="1">
      <c r="A7" s="596">
        <v>2015</v>
      </c>
      <c r="B7" s="769">
        <v>7761</v>
      </c>
      <c r="C7" s="761"/>
      <c r="D7" s="761"/>
      <c r="E7" s="761">
        <v>20501</v>
      </c>
      <c r="F7" s="761"/>
      <c r="G7" s="761"/>
      <c r="H7" s="761">
        <v>11095</v>
      </c>
      <c r="I7" s="761"/>
      <c r="J7" s="761"/>
      <c r="K7" s="761">
        <v>4860</v>
      </c>
      <c r="L7" s="761"/>
      <c r="M7" s="761"/>
      <c r="N7" s="761">
        <v>3534</v>
      </c>
      <c r="O7" s="761"/>
      <c r="P7" s="761"/>
      <c r="Q7" s="761">
        <v>1012</v>
      </c>
      <c r="R7" s="761"/>
      <c r="S7" s="762"/>
      <c r="T7" s="599">
        <v>2015</v>
      </c>
    </row>
    <row r="8" spans="1:35" s="77" customFormat="1" ht="33" customHeight="1">
      <c r="A8" s="596">
        <v>2016</v>
      </c>
      <c r="B8" s="764">
        <v>8712</v>
      </c>
      <c r="C8" s="757"/>
      <c r="D8" s="757"/>
      <c r="E8" s="757">
        <v>23699</v>
      </c>
      <c r="F8" s="757"/>
      <c r="G8" s="757"/>
      <c r="H8" s="757">
        <v>12340</v>
      </c>
      <c r="I8" s="757"/>
      <c r="J8" s="757"/>
      <c r="K8" s="757">
        <v>5137</v>
      </c>
      <c r="L8" s="757"/>
      <c r="M8" s="757"/>
      <c r="N8" s="757">
        <v>4227</v>
      </c>
      <c r="O8" s="757"/>
      <c r="P8" s="757"/>
      <c r="Q8" s="757">
        <v>1995</v>
      </c>
      <c r="R8" s="757"/>
      <c r="S8" s="758"/>
      <c r="T8" s="599">
        <v>2016</v>
      </c>
    </row>
    <row r="9" spans="1:35" s="77" customFormat="1" ht="33" customHeight="1">
      <c r="A9" s="596">
        <v>2017</v>
      </c>
      <c r="B9" s="764">
        <v>8761</v>
      </c>
      <c r="C9" s="757"/>
      <c r="D9" s="757"/>
      <c r="E9" s="757">
        <v>23439</v>
      </c>
      <c r="F9" s="757"/>
      <c r="G9" s="757"/>
      <c r="H9" s="757">
        <v>11761</v>
      </c>
      <c r="I9" s="757"/>
      <c r="J9" s="757"/>
      <c r="K9" s="757">
        <v>5551</v>
      </c>
      <c r="L9" s="757"/>
      <c r="M9" s="757"/>
      <c r="N9" s="757">
        <v>4313</v>
      </c>
      <c r="O9" s="757"/>
      <c r="P9" s="757"/>
      <c r="Q9" s="757">
        <v>1814</v>
      </c>
      <c r="R9" s="757"/>
      <c r="S9" s="758"/>
      <c r="T9" s="599">
        <v>2017</v>
      </c>
    </row>
    <row r="10" spans="1:35" s="77" customFormat="1" ht="33" customHeight="1">
      <c r="A10" s="600">
        <v>2018</v>
      </c>
      <c r="B10" s="770">
        <f>SUM(B11:D14)</f>
        <v>9098</v>
      </c>
      <c r="C10" s="763"/>
      <c r="D10" s="763"/>
      <c r="E10" s="763">
        <f>SUM(E11:G14)</f>
        <v>24671</v>
      </c>
      <c r="F10" s="763"/>
      <c r="G10" s="763"/>
      <c r="H10" s="763">
        <f>SUM(H11:J14)</f>
        <v>12274</v>
      </c>
      <c r="I10" s="763"/>
      <c r="J10" s="763"/>
      <c r="K10" s="763">
        <f t="shared" ref="K10" si="0">SUM(K11:M14)</f>
        <v>5791</v>
      </c>
      <c r="L10" s="763"/>
      <c r="M10" s="763"/>
      <c r="N10" s="763">
        <f t="shared" ref="N10" si="1">SUM(N11:P14)</f>
        <v>4482</v>
      </c>
      <c r="O10" s="763"/>
      <c r="P10" s="763"/>
      <c r="Q10" s="763">
        <f t="shared" ref="Q10" si="2">SUM(Q11:S14)</f>
        <v>2124</v>
      </c>
      <c r="R10" s="763"/>
      <c r="S10" s="763"/>
      <c r="T10" s="603">
        <v>2018</v>
      </c>
    </row>
    <row r="11" spans="1:35" s="77" customFormat="1" ht="33" customHeight="1">
      <c r="A11" s="596" t="s">
        <v>248</v>
      </c>
      <c r="B11" s="764">
        <v>1751</v>
      </c>
      <c r="C11" s="757"/>
      <c r="D11" s="757"/>
      <c r="E11" s="757">
        <f>SUM(H11:S11)</f>
        <v>4966</v>
      </c>
      <c r="F11" s="757"/>
      <c r="G11" s="757"/>
      <c r="H11" s="757">
        <v>2700</v>
      </c>
      <c r="I11" s="757"/>
      <c r="J11" s="757"/>
      <c r="K11" s="757">
        <v>1111</v>
      </c>
      <c r="L11" s="757"/>
      <c r="M11" s="757"/>
      <c r="N11" s="757">
        <v>811</v>
      </c>
      <c r="O11" s="757"/>
      <c r="P11" s="757"/>
      <c r="Q11" s="757">
        <v>344</v>
      </c>
      <c r="R11" s="757"/>
      <c r="S11" s="758"/>
      <c r="T11" s="473" t="s">
        <v>108</v>
      </c>
    </row>
    <row r="12" spans="1:35" s="77" customFormat="1" ht="33" customHeight="1">
      <c r="A12" s="596" t="s">
        <v>249</v>
      </c>
      <c r="B12" s="764">
        <v>3308</v>
      </c>
      <c r="C12" s="757"/>
      <c r="D12" s="757"/>
      <c r="E12" s="757">
        <f t="shared" ref="E12:E14" si="3">SUM(H12:S12)</f>
        <v>9038</v>
      </c>
      <c r="F12" s="757"/>
      <c r="G12" s="757"/>
      <c r="H12" s="757">
        <v>4515</v>
      </c>
      <c r="I12" s="757"/>
      <c r="J12" s="757"/>
      <c r="K12" s="757">
        <v>2096</v>
      </c>
      <c r="L12" s="757"/>
      <c r="M12" s="757"/>
      <c r="N12" s="757">
        <v>1645</v>
      </c>
      <c r="O12" s="757"/>
      <c r="P12" s="757"/>
      <c r="Q12" s="757">
        <v>782</v>
      </c>
      <c r="R12" s="757"/>
      <c r="S12" s="758"/>
      <c r="T12" s="473" t="s">
        <v>115</v>
      </c>
    </row>
    <row r="13" spans="1:35" s="77" customFormat="1" ht="33" customHeight="1">
      <c r="A13" s="596" t="s">
        <v>250</v>
      </c>
      <c r="B13" s="764">
        <v>2697</v>
      </c>
      <c r="C13" s="757"/>
      <c r="D13" s="757"/>
      <c r="E13" s="757">
        <f t="shared" si="3"/>
        <v>6755</v>
      </c>
      <c r="F13" s="757"/>
      <c r="G13" s="757"/>
      <c r="H13" s="757">
        <v>2648</v>
      </c>
      <c r="I13" s="757"/>
      <c r="J13" s="757"/>
      <c r="K13" s="757">
        <v>1954</v>
      </c>
      <c r="L13" s="757"/>
      <c r="M13" s="757"/>
      <c r="N13" s="757">
        <v>1323</v>
      </c>
      <c r="O13" s="757"/>
      <c r="P13" s="757"/>
      <c r="Q13" s="757">
        <v>830</v>
      </c>
      <c r="R13" s="757"/>
      <c r="S13" s="758"/>
      <c r="T13" s="473" t="s">
        <v>119</v>
      </c>
    </row>
    <row r="14" spans="1:35" s="77" customFormat="1" ht="33" customHeight="1" thickBot="1">
      <c r="A14" s="604" t="s">
        <v>251</v>
      </c>
      <c r="B14" s="765">
        <v>1342</v>
      </c>
      <c r="C14" s="759"/>
      <c r="D14" s="759"/>
      <c r="E14" s="759">
        <f t="shared" si="3"/>
        <v>3912</v>
      </c>
      <c r="F14" s="759"/>
      <c r="G14" s="759"/>
      <c r="H14" s="759">
        <v>2411</v>
      </c>
      <c r="I14" s="759"/>
      <c r="J14" s="759"/>
      <c r="K14" s="759">
        <v>630</v>
      </c>
      <c r="L14" s="759"/>
      <c r="M14" s="759"/>
      <c r="N14" s="759">
        <v>703</v>
      </c>
      <c r="O14" s="759"/>
      <c r="P14" s="759"/>
      <c r="Q14" s="759">
        <v>168</v>
      </c>
      <c r="R14" s="759"/>
      <c r="S14" s="760"/>
      <c r="T14" s="480" t="s">
        <v>475</v>
      </c>
    </row>
    <row r="15" spans="1:35" s="621" customFormat="1" ht="12" customHeight="1">
      <c r="A15" s="617" t="s">
        <v>589</v>
      </c>
      <c r="B15" s="618"/>
      <c r="C15" s="618"/>
      <c r="D15" s="618"/>
      <c r="E15" s="618"/>
      <c r="F15" s="618"/>
      <c r="G15" s="618"/>
      <c r="H15" s="618"/>
      <c r="I15" s="618"/>
      <c r="J15" s="618"/>
      <c r="K15" s="618"/>
      <c r="L15" s="618"/>
      <c r="M15" s="618"/>
      <c r="N15" s="618"/>
      <c r="O15" s="618"/>
      <c r="P15" s="618"/>
      <c r="Q15" s="618"/>
      <c r="R15" s="617"/>
      <c r="S15" s="618"/>
      <c r="T15" s="620" t="s">
        <v>524</v>
      </c>
      <c r="U15" s="618"/>
      <c r="V15" s="618"/>
      <c r="W15" s="617"/>
    </row>
    <row r="16" spans="1:35" s="623" customFormat="1" ht="12" customHeight="1">
      <c r="A16" s="622"/>
    </row>
    <row r="17" spans="1:35" s="579" customFormat="1">
      <c r="A17" s="544"/>
      <c r="B17" s="544"/>
      <c r="C17" s="544"/>
      <c r="D17" s="544"/>
      <c r="E17" s="544"/>
      <c r="F17" s="544"/>
      <c r="G17" s="544"/>
      <c r="H17" s="544"/>
      <c r="I17" s="544"/>
      <c r="J17" s="544"/>
      <c r="K17" s="544"/>
      <c r="L17" s="544"/>
      <c r="M17" s="544"/>
      <c r="N17" s="544"/>
      <c r="O17" s="544"/>
      <c r="P17" s="544"/>
      <c r="Q17" s="544"/>
      <c r="R17" s="544"/>
      <c r="S17" s="544"/>
      <c r="T17" s="544"/>
      <c r="AI17" s="544"/>
    </row>
    <row r="18" spans="1:35" s="579" customFormat="1">
      <c r="A18" s="544"/>
      <c r="B18" s="544"/>
      <c r="C18" s="544"/>
      <c r="D18" s="544"/>
      <c r="E18" s="544"/>
      <c r="F18" s="544"/>
      <c r="G18" s="544"/>
      <c r="H18" s="544"/>
      <c r="I18" s="544"/>
      <c r="J18" s="712"/>
      <c r="K18" s="712"/>
      <c r="L18" s="712"/>
      <c r="M18" s="712"/>
      <c r="N18" s="712"/>
      <c r="O18" s="712"/>
      <c r="P18" s="712"/>
      <c r="Q18" s="712"/>
      <c r="R18" s="712"/>
      <c r="S18" s="712"/>
      <c r="T18" s="544"/>
      <c r="AI18" s="544"/>
    </row>
  </sheetData>
  <mergeCells count="59">
    <mergeCell ref="J18:S18"/>
    <mergeCell ref="B3:D6"/>
    <mergeCell ref="A1:J1"/>
    <mergeCell ref="K1:T1"/>
    <mergeCell ref="B7:D7"/>
    <mergeCell ref="B8:D8"/>
    <mergeCell ref="B9:D9"/>
    <mergeCell ref="B10:D10"/>
    <mergeCell ref="E3:G6"/>
    <mergeCell ref="H3:J6"/>
    <mergeCell ref="T3:T6"/>
    <mergeCell ref="K3:M6"/>
    <mergeCell ref="N3:P6"/>
    <mergeCell ref="Q3:S6"/>
    <mergeCell ref="B11:D11"/>
    <mergeCell ref="A3:A6"/>
    <mergeCell ref="B12:D12"/>
    <mergeCell ref="B13:D13"/>
    <mergeCell ref="B14:D14"/>
    <mergeCell ref="E7:G7"/>
    <mergeCell ref="E8:G8"/>
    <mergeCell ref="E9:G9"/>
    <mergeCell ref="E10:G10"/>
    <mergeCell ref="E11:G11"/>
    <mergeCell ref="E12:G12"/>
    <mergeCell ref="E13:G13"/>
    <mergeCell ref="E14:G14"/>
    <mergeCell ref="H7:J7"/>
    <mergeCell ref="H8:J8"/>
    <mergeCell ref="H9:J9"/>
    <mergeCell ref="H10:J10"/>
    <mergeCell ref="H11:J11"/>
    <mergeCell ref="H12:J12"/>
    <mergeCell ref="H13:J13"/>
    <mergeCell ref="H14:J14"/>
    <mergeCell ref="K13:M13"/>
    <mergeCell ref="K14:M14"/>
    <mergeCell ref="N12:P12"/>
    <mergeCell ref="N13:P13"/>
    <mergeCell ref="N14:P14"/>
    <mergeCell ref="K7:M7"/>
    <mergeCell ref="K8:M8"/>
    <mergeCell ref="K9:M9"/>
    <mergeCell ref="K10:M10"/>
    <mergeCell ref="K11:M11"/>
    <mergeCell ref="K12:M12"/>
    <mergeCell ref="N7:P7"/>
    <mergeCell ref="N8:P8"/>
    <mergeCell ref="N9:P9"/>
    <mergeCell ref="N10:P10"/>
    <mergeCell ref="N11:P11"/>
    <mergeCell ref="Q13:S13"/>
    <mergeCell ref="Q14:S14"/>
    <mergeCell ref="Q7:S7"/>
    <mergeCell ref="Q8:S8"/>
    <mergeCell ref="Q9:S9"/>
    <mergeCell ref="Q10:S10"/>
    <mergeCell ref="Q11:S11"/>
    <mergeCell ref="Q12:S12"/>
  </mergeCells>
  <phoneticPr fontId="18" type="noConversion"/>
  <conditionalFormatting sqref="B11:B13 E11:E13 H11:H13">
    <cfRule type="cellIs" dxfId="39" priority="176" operator="equal">
      <formula>0</formula>
    </cfRule>
  </conditionalFormatting>
  <conditionalFormatting sqref="B10 E10 H10 K10 N10 Q10">
    <cfRule type="cellIs" dxfId="38" priority="175" operator="equal">
      <formula>0</formula>
    </cfRule>
  </conditionalFormatting>
  <conditionalFormatting sqref="B9 E9 H9">
    <cfRule type="cellIs" dxfId="37" priority="174" operator="equal">
      <formula>0</formula>
    </cfRule>
  </conditionalFormatting>
  <conditionalFormatting sqref="B8 E8 H8">
    <cfRule type="cellIs" dxfId="36" priority="173" operator="equal">
      <formula>0</formula>
    </cfRule>
  </conditionalFormatting>
  <conditionalFormatting sqref="B7 E7 H7">
    <cfRule type="cellIs" dxfId="35" priority="172" operator="equal">
      <formula>0</formula>
    </cfRule>
  </conditionalFormatting>
  <conditionalFormatting sqref="Q7">
    <cfRule type="cellIs" dxfId="34" priority="137" operator="equal">
      <formula>0</formula>
    </cfRule>
  </conditionalFormatting>
  <conditionalFormatting sqref="K8">
    <cfRule type="cellIs" dxfId="33" priority="152" operator="equal">
      <formula>0</formula>
    </cfRule>
  </conditionalFormatting>
  <conditionalFormatting sqref="K7">
    <cfRule type="cellIs" dxfId="32" priority="151" operator="equal">
      <formula>0</formula>
    </cfRule>
  </conditionalFormatting>
  <conditionalFormatting sqref="N8">
    <cfRule type="cellIs" dxfId="31" priority="145" operator="equal">
      <formula>0</formula>
    </cfRule>
  </conditionalFormatting>
  <conditionalFormatting sqref="N7">
    <cfRule type="cellIs" dxfId="30" priority="144" operator="equal">
      <formula>0</formula>
    </cfRule>
  </conditionalFormatting>
  <conditionalFormatting sqref="Q8">
    <cfRule type="cellIs" dxfId="29" priority="138" operator="equal">
      <formula>0</formula>
    </cfRule>
  </conditionalFormatting>
  <conditionalFormatting sqref="B14 E14 H14">
    <cfRule type="cellIs" dxfId="28" priority="36" operator="equal">
      <formula>0</formula>
    </cfRule>
  </conditionalFormatting>
  <conditionalFormatting sqref="K12">
    <cfRule type="cellIs" dxfId="27" priority="16" operator="equal">
      <formula>0</formula>
    </cfRule>
  </conditionalFormatting>
  <conditionalFormatting sqref="Q14">
    <cfRule type="cellIs" dxfId="26" priority="1" operator="equal">
      <formula>0</formula>
    </cfRule>
  </conditionalFormatting>
  <conditionalFormatting sqref="K14">
    <cfRule type="cellIs" dxfId="25" priority="14" operator="equal">
      <formula>0</formula>
    </cfRule>
  </conditionalFormatting>
  <conditionalFormatting sqref="N9">
    <cfRule type="cellIs" dxfId="24" priority="13" operator="equal">
      <formula>0</formula>
    </cfRule>
  </conditionalFormatting>
  <conditionalFormatting sqref="N11">
    <cfRule type="cellIs" dxfId="23" priority="11" operator="equal">
      <formula>0</formula>
    </cfRule>
  </conditionalFormatting>
  <conditionalFormatting sqref="N12">
    <cfRule type="cellIs" dxfId="22" priority="10" operator="equal">
      <formula>0</formula>
    </cfRule>
  </conditionalFormatting>
  <conditionalFormatting sqref="N13">
    <cfRule type="cellIs" dxfId="21" priority="9" operator="equal">
      <formula>0</formula>
    </cfRule>
  </conditionalFormatting>
  <conditionalFormatting sqref="N14">
    <cfRule type="cellIs" dxfId="20" priority="8" operator="equal">
      <formula>0</formula>
    </cfRule>
  </conditionalFormatting>
  <conditionalFormatting sqref="Q9">
    <cfRule type="cellIs" dxfId="19" priority="7" operator="equal">
      <formula>0</formula>
    </cfRule>
  </conditionalFormatting>
  <conditionalFormatting sqref="Q11">
    <cfRule type="cellIs" dxfId="18" priority="4" operator="equal">
      <formula>0</formula>
    </cfRule>
  </conditionalFormatting>
  <conditionalFormatting sqref="Q12">
    <cfRule type="cellIs" dxfId="17" priority="3" operator="equal">
      <formula>0</formula>
    </cfRule>
  </conditionalFormatting>
  <conditionalFormatting sqref="Q13">
    <cfRule type="cellIs" dxfId="16" priority="2" operator="equal">
      <formula>0</formula>
    </cfRule>
  </conditionalFormatting>
  <conditionalFormatting sqref="K9">
    <cfRule type="cellIs" dxfId="15" priority="19" operator="equal">
      <formula>0</formula>
    </cfRule>
  </conditionalFormatting>
  <conditionalFormatting sqref="K11">
    <cfRule type="cellIs" dxfId="14" priority="17" operator="equal">
      <formula>0</formula>
    </cfRule>
  </conditionalFormatting>
  <conditionalFormatting sqref="K13">
    <cfRule type="cellIs" dxfId="13" priority="15" operator="equal">
      <formula>0</formula>
    </cfRule>
  </conditionalFormatting>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rowBreaks count="1" manualBreakCount="1">
    <brk id="14" max="25"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R18"/>
  <sheetViews>
    <sheetView tabSelected="1" zoomScale="85" zoomScaleNormal="85" zoomScaleSheetLayoutView="100" workbookViewId="0">
      <pane xSplit="1" ySplit="6" topLeftCell="B7" activePane="bottomRight" state="frozen"/>
      <selection pane="topRight" activeCell="B1" sqref="B1"/>
      <selection pane="bottomLeft" activeCell="A6" sqref="A6"/>
      <selection pane="bottomRight" activeCell="N8" sqref="N8:P8"/>
    </sheetView>
  </sheetViews>
  <sheetFormatPr defaultColWidth="6.875" defaultRowHeight="17.25"/>
  <cols>
    <col min="1" max="1" width="10" style="544" customWidth="1"/>
    <col min="2" max="28" width="6.125" style="544" customWidth="1"/>
    <col min="29" max="29" width="12" style="544" customWidth="1"/>
    <col min="30" max="43" width="6.875" style="579"/>
    <col min="44" max="16384" width="6.875" style="544"/>
  </cols>
  <sheetData>
    <row r="1" spans="1:44" s="537" customFormat="1" ht="28.5" customHeight="1">
      <c r="A1" s="711" t="s">
        <v>597</v>
      </c>
      <c r="B1" s="711"/>
      <c r="C1" s="711"/>
      <c r="D1" s="711"/>
      <c r="E1" s="711"/>
      <c r="F1" s="711"/>
      <c r="G1" s="711"/>
      <c r="H1" s="711"/>
      <c r="I1" s="711"/>
      <c r="J1" s="711"/>
      <c r="K1" s="711"/>
      <c r="L1" s="711"/>
      <c r="M1" s="711"/>
      <c r="N1" s="711"/>
      <c r="O1" s="711"/>
      <c r="P1" s="711"/>
      <c r="Q1" s="711" t="s">
        <v>709</v>
      </c>
      <c r="R1" s="711"/>
      <c r="S1" s="711"/>
      <c r="T1" s="711"/>
      <c r="U1" s="711"/>
      <c r="V1" s="711"/>
      <c r="W1" s="711"/>
      <c r="X1" s="711"/>
      <c r="Y1" s="711"/>
      <c r="Z1" s="711"/>
      <c r="AA1" s="711"/>
      <c r="AB1" s="711"/>
      <c r="AC1" s="711"/>
      <c r="AD1" s="531"/>
      <c r="AE1" s="532"/>
      <c r="AF1" s="533"/>
      <c r="AG1" s="534"/>
      <c r="AH1" s="535"/>
      <c r="AI1" s="532"/>
      <c r="AJ1" s="532"/>
      <c r="AK1" s="532"/>
      <c r="AL1" s="532"/>
      <c r="AM1" s="532"/>
      <c r="AN1" s="532"/>
      <c r="AO1" s="532"/>
      <c r="AP1" s="532"/>
      <c r="AQ1" s="532"/>
      <c r="AR1" s="536"/>
    </row>
    <row r="2" spans="1:44" s="542" customFormat="1" ht="18" customHeight="1" thickBot="1">
      <c r="A2" s="585" t="s">
        <v>587</v>
      </c>
      <c r="AC2" s="586" t="s">
        <v>588</v>
      </c>
      <c r="AK2" s="543"/>
      <c r="AN2" s="543"/>
      <c r="AQ2" s="543"/>
      <c r="AR2" s="544"/>
    </row>
    <row r="3" spans="1:44" s="550" customFormat="1" ht="24.75" customHeight="1">
      <c r="A3" s="723" t="s">
        <v>535</v>
      </c>
      <c r="B3" s="729" t="s">
        <v>592</v>
      </c>
      <c r="C3" s="735"/>
      <c r="D3" s="736"/>
      <c r="E3" s="729" t="s">
        <v>593</v>
      </c>
      <c r="F3" s="735"/>
      <c r="G3" s="735"/>
      <c r="H3" s="735"/>
      <c r="I3" s="735"/>
      <c r="J3" s="735"/>
      <c r="K3" s="735"/>
      <c r="L3" s="735"/>
      <c r="M3" s="735"/>
      <c r="N3" s="735"/>
      <c r="O3" s="735"/>
      <c r="P3" s="735"/>
      <c r="Q3" s="735"/>
      <c r="R3" s="735"/>
      <c r="S3" s="735"/>
      <c r="T3" s="735"/>
      <c r="U3" s="735"/>
      <c r="V3" s="735"/>
      <c r="W3" s="735"/>
      <c r="X3" s="735"/>
      <c r="Y3" s="736"/>
      <c r="Z3" s="729" t="s">
        <v>594</v>
      </c>
      <c r="AA3" s="735"/>
      <c r="AB3" s="736"/>
      <c r="AC3" s="726" t="s">
        <v>536</v>
      </c>
      <c r="AD3" s="546"/>
      <c r="AE3" s="546"/>
      <c r="AF3" s="546"/>
      <c r="AH3" s="551"/>
      <c r="AR3" s="552"/>
    </row>
    <row r="4" spans="1:44" s="550" customFormat="1" ht="24.75" customHeight="1">
      <c r="A4" s="724"/>
      <c r="B4" s="737"/>
      <c r="C4" s="738"/>
      <c r="D4" s="739"/>
      <c r="E4" s="766"/>
      <c r="F4" s="767"/>
      <c r="G4" s="767"/>
      <c r="H4" s="767"/>
      <c r="I4" s="767"/>
      <c r="J4" s="767"/>
      <c r="K4" s="767"/>
      <c r="L4" s="767"/>
      <c r="M4" s="767"/>
      <c r="N4" s="767"/>
      <c r="O4" s="767"/>
      <c r="P4" s="767"/>
      <c r="Q4" s="767"/>
      <c r="R4" s="767"/>
      <c r="S4" s="767"/>
      <c r="T4" s="767"/>
      <c r="U4" s="767"/>
      <c r="V4" s="767"/>
      <c r="W4" s="767"/>
      <c r="X4" s="767"/>
      <c r="Y4" s="768"/>
      <c r="Z4" s="737"/>
      <c r="AA4" s="738"/>
      <c r="AB4" s="739"/>
      <c r="AC4" s="727"/>
      <c r="AD4" s="546"/>
      <c r="AE4" s="546"/>
      <c r="AF4" s="546"/>
      <c r="AH4" s="551"/>
      <c r="AR4" s="552"/>
    </row>
    <row r="5" spans="1:44" s="550" customFormat="1" ht="15.75" customHeight="1">
      <c r="A5" s="724"/>
      <c r="B5" s="737"/>
      <c r="C5" s="738"/>
      <c r="D5" s="739"/>
      <c r="E5" s="775">
        <v>1</v>
      </c>
      <c r="F5" s="775"/>
      <c r="G5" s="775"/>
      <c r="H5" s="775">
        <v>2</v>
      </c>
      <c r="I5" s="775"/>
      <c r="J5" s="775"/>
      <c r="K5" s="775">
        <v>3</v>
      </c>
      <c r="L5" s="775"/>
      <c r="M5" s="775"/>
      <c r="N5" s="775">
        <v>4</v>
      </c>
      <c r="O5" s="775"/>
      <c r="P5" s="775"/>
      <c r="Q5" s="775">
        <v>5</v>
      </c>
      <c r="R5" s="775"/>
      <c r="S5" s="775"/>
      <c r="T5" s="775">
        <v>6</v>
      </c>
      <c r="U5" s="775"/>
      <c r="V5" s="775"/>
      <c r="W5" s="775" t="s">
        <v>595</v>
      </c>
      <c r="X5" s="775"/>
      <c r="Y5" s="775"/>
      <c r="Z5" s="775" t="s">
        <v>596</v>
      </c>
      <c r="AA5" s="775"/>
      <c r="AB5" s="775"/>
      <c r="AC5" s="727"/>
      <c r="AD5" s="546"/>
      <c r="AE5" s="546"/>
      <c r="AF5" s="546"/>
      <c r="AG5" s="546"/>
      <c r="AH5" s="551"/>
      <c r="AI5" s="551"/>
      <c r="AJ5" s="551"/>
      <c r="AK5" s="551"/>
      <c r="AL5" s="546"/>
      <c r="AM5" s="546"/>
      <c r="AN5" s="551"/>
      <c r="AO5" s="546"/>
      <c r="AP5" s="546"/>
      <c r="AQ5" s="551"/>
      <c r="AR5" s="552"/>
    </row>
    <row r="6" spans="1:44" s="550" customFormat="1" ht="15.75" customHeight="1">
      <c r="A6" s="725"/>
      <c r="B6" s="766"/>
      <c r="C6" s="767"/>
      <c r="D6" s="768"/>
      <c r="E6" s="775"/>
      <c r="F6" s="775"/>
      <c r="G6" s="775"/>
      <c r="H6" s="775"/>
      <c r="I6" s="775"/>
      <c r="J6" s="775"/>
      <c r="K6" s="775"/>
      <c r="L6" s="775"/>
      <c r="M6" s="775"/>
      <c r="N6" s="775"/>
      <c r="O6" s="775"/>
      <c r="P6" s="775"/>
      <c r="Q6" s="775"/>
      <c r="R6" s="775"/>
      <c r="S6" s="775"/>
      <c r="T6" s="775"/>
      <c r="U6" s="775"/>
      <c r="V6" s="775"/>
      <c r="W6" s="775"/>
      <c r="X6" s="775"/>
      <c r="Y6" s="775"/>
      <c r="Z6" s="775"/>
      <c r="AA6" s="775"/>
      <c r="AB6" s="775"/>
      <c r="AC6" s="728"/>
      <c r="AD6" s="546"/>
      <c r="AE6" s="546"/>
      <c r="AF6" s="551"/>
      <c r="AG6" s="546"/>
      <c r="AH6" s="551"/>
      <c r="AI6" s="551"/>
      <c r="AJ6" s="551"/>
      <c r="AK6" s="551"/>
      <c r="AL6" s="551"/>
      <c r="AM6" s="546"/>
      <c r="AN6" s="551"/>
      <c r="AO6" s="551"/>
      <c r="AP6" s="546"/>
      <c r="AQ6" s="551"/>
      <c r="AR6" s="552"/>
    </row>
    <row r="7" spans="1:44" s="77" customFormat="1" ht="33" customHeight="1">
      <c r="A7" s="596">
        <v>2015</v>
      </c>
      <c r="B7" s="781">
        <v>427554</v>
      </c>
      <c r="C7" s="776"/>
      <c r="D7" s="776"/>
      <c r="E7" s="776">
        <v>114246</v>
      </c>
      <c r="F7" s="776"/>
      <c r="G7" s="776"/>
      <c r="H7" s="776">
        <v>91859</v>
      </c>
      <c r="I7" s="776"/>
      <c r="J7" s="776"/>
      <c r="K7" s="776">
        <v>94545</v>
      </c>
      <c r="L7" s="776"/>
      <c r="M7" s="776"/>
      <c r="N7" s="776">
        <v>98037</v>
      </c>
      <c r="O7" s="776"/>
      <c r="P7" s="776"/>
      <c r="Q7" s="776">
        <v>23043</v>
      </c>
      <c r="R7" s="776"/>
      <c r="S7" s="776"/>
      <c r="T7" s="776">
        <v>4616</v>
      </c>
      <c r="U7" s="776"/>
      <c r="V7" s="776"/>
      <c r="W7" s="776">
        <v>1208</v>
      </c>
      <c r="X7" s="776"/>
      <c r="Y7" s="776"/>
      <c r="Z7" s="771">
        <v>2.6</v>
      </c>
      <c r="AA7" s="771"/>
      <c r="AB7" s="772"/>
      <c r="AC7" s="599">
        <v>2015</v>
      </c>
    </row>
    <row r="8" spans="1:44" s="77" customFormat="1" ht="33" customHeight="1">
      <c r="A8" s="596">
        <v>2016</v>
      </c>
      <c r="B8" s="732">
        <v>436304</v>
      </c>
      <c r="C8" s="733"/>
      <c r="D8" s="733"/>
      <c r="E8" s="733">
        <v>119552</v>
      </c>
      <c r="F8" s="733"/>
      <c r="G8" s="733"/>
      <c r="H8" s="733">
        <v>94136</v>
      </c>
      <c r="I8" s="733"/>
      <c r="J8" s="733"/>
      <c r="K8" s="733">
        <v>96766</v>
      </c>
      <c r="L8" s="733"/>
      <c r="M8" s="733"/>
      <c r="N8" s="733">
        <v>97387</v>
      </c>
      <c r="O8" s="733"/>
      <c r="P8" s="733"/>
      <c r="Q8" s="733">
        <v>22743</v>
      </c>
      <c r="R8" s="733"/>
      <c r="S8" s="733"/>
      <c r="T8" s="733">
        <v>4545</v>
      </c>
      <c r="U8" s="733"/>
      <c r="V8" s="733"/>
      <c r="W8" s="733">
        <v>1175</v>
      </c>
      <c r="X8" s="733"/>
      <c r="Y8" s="733"/>
      <c r="Z8" s="773">
        <v>2.6</v>
      </c>
      <c r="AA8" s="773"/>
      <c r="AB8" s="774"/>
      <c r="AC8" s="599">
        <v>2016</v>
      </c>
    </row>
    <row r="9" spans="1:44" s="77" customFormat="1" ht="33" customHeight="1">
      <c r="A9" s="596">
        <v>2017</v>
      </c>
      <c r="B9" s="732">
        <v>445309</v>
      </c>
      <c r="C9" s="733"/>
      <c r="D9" s="733"/>
      <c r="E9" s="733">
        <v>125011</v>
      </c>
      <c r="F9" s="733"/>
      <c r="G9" s="733"/>
      <c r="H9" s="733">
        <v>98781</v>
      </c>
      <c r="I9" s="733"/>
      <c r="J9" s="733"/>
      <c r="K9" s="733">
        <v>98905</v>
      </c>
      <c r="L9" s="733"/>
      <c r="M9" s="733"/>
      <c r="N9" s="733">
        <v>95337</v>
      </c>
      <c r="O9" s="733"/>
      <c r="P9" s="733"/>
      <c r="Q9" s="733">
        <v>22013</v>
      </c>
      <c r="R9" s="733"/>
      <c r="S9" s="733"/>
      <c r="T9" s="733">
        <v>4169</v>
      </c>
      <c r="U9" s="733"/>
      <c r="V9" s="733"/>
      <c r="W9" s="733">
        <v>1093</v>
      </c>
      <c r="X9" s="733"/>
      <c r="Y9" s="733"/>
      <c r="Z9" s="773">
        <v>2.6</v>
      </c>
      <c r="AA9" s="773"/>
      <c r="AB9" s="774"/>
      <c r="AC9" s="599">
        <v>2017</v>
      </c>
    </row>
    <row r="10" spans="1:44" s="77" customFormat="1" ht="33" customHeight="1">
      <c r="A10" s="600">
        <v>2018</v>
      </c>
      <c r="B10" s="779">
        <f>SUM(B11:D14)</f>
        <v>450819</v>
      </c>
      <c r="C10" s="780"/>
      <c r="D10" s="780"/>
      <c r="E10" s="780">
        <f t="shared" ref="E10" si="0">SUM(E11:G14)</f>
        <v>129612</v>
      </c>
      <c r="F10" s="780"/>
      <c r="G10" s="780"/>
      <c r="H10" s="780">
        <f t="shared" ref="H10" si="1">SUM(H11:J14)</f>
        <v>102460</v>
      </c>
      <c r="I10" s="780"/>
      <c r="J10" s="780"/>
      <c r="K10" s="780">
        <f t="shared" ref="K10" si="2">SUM(K11:M14)</f>
        <v>99659</v>
      </c>
      <c r="L10" s="780"/>
      <c r="M10" s="780"/>
      <c r="N10" s="780">
        <f t="shared" ref="N10" si="3">SUM(N11:P14)</f>
        <v>93215</v>
      </c>
      <c r="O10" s="780"/>
      <c r="P10" s="780"/>
      <c r="Q10" s="780">
        <f t="shared" ref="Q10" si="4">SUM(Q11:S14)</f>
        <v>20928</v>
      </c>
      <c r="R10" s="780"/>
      <c r="S10" s="780"/>
      <c r="T10" s="780">
        <f t="shared" ref="T10" si="5">SUM(T11:V14)</f>
        <v>3975</v>
      </c>
      <c r="U10" s="780"/>
      <c r="V10" s="780"/>
      <c r="W10" s="780">
        <f t="shared" ref="W10" si="6">SUM(W11:Y14)</f>
        <v>970</v>
      </c>
      <c r="X10" s="780"/>
      <c r="Y10" s="780"/>
      <c r="Z10" s="782">
        <v>2.5</v>
      </c>
      <c r="AA10" s="782"/>
      <c r="AB10" s="783"/>
      <c r="AC10" s="603">
        <v>2018</v>
      </c>
    </row>
    <row r="11" spans="1:44" s="77" customFormat="1" ht="33" customHeight="1">
      <c r="A11" s="596" t="s">
        <v>248</v>
      </c>
      <c r="B11" s="732">
        <f>SUM(E11:Y11)</f>
        <v>103605</v>
      </c>
      <c r="C11" s="733"/>
      <c r="D11" s="733"/>
      <c r="E11" s="733">
        <v>26472</v>
      </c>
      <c r="F11" s="733"/>
      <c r="G11" s="733"/>
      <c r="H11" s="733">
        <v>24420</v>
      </c>
      <c r="I11" s="733"/>
      <c r="J11" s="733"/>
      <c r="K11" s="733">
        <v>23788</v>
      </c>
      <c r="L11" s="733"/>
      <c r="M11" s="733"/>
      <c r="N11" s="733">
        <v>22700</v>
      </c>
      <c r="O11" s="733"/>
      <c r="P11" s="733"/>
      <c r="Q11" s="733">
        <v>5001</v>
      </c>
      <c r="R11" s="733"/>
      <c r="S11" s="733"/>
      <c r="T11" s="733">
        <v>956</v>
      </c>
      <c r="U11" s="733"/>
      <c r="V11" s="733"/>
      <c r="W11" s="733">
        <v>268</v>
      </c>
      <c r="X11" s="733"/>
      <c r="Y11" s="733"/>
      <c r="Z11" s="784">
        <v>2.6</v>
      </c>
      <c r="AA11" s="784"/>
      <c r="AB11" s="785"/>
      <c r="AC11" s="473" t="s">
        <v>108</v>
      </c>
    </row>
    <row r="12" spans="1:44" s="77" customFormat="1" ht="33" customHeight="1">
      <c r="A12" s="596" t="s">
        <v>249</v>
      </c>
      <c r="B12" s="732">
        <f t="shared" ref="B12:B14" si="7">SUM(E12:Y12)</f>
        <v>141221</v>
      </c>
      <c r="C12" s="733"/>
      <c r="D12" s="733"/>
      <c r="E12" s="733">
        <v>37964</v>
      </c>
      <c r="F12" s="733"/>
      <c r="G12" s="733"/>
      <c r="H12" s="733">
        <v>33785</v>
      </c>
      <c r="I12" s="733"/>
      <c r="J12" s="733"/>
      <c r="K12" s="733">
        <v>31948</v>
      </c>
      <c r="L12" s="733"/>
      <c r="M12" s="733"/>
      <c r="N12" s="733">
        <v>28887</v>
      </c>
      <c r="O12" s="733"/>
      <c r="P12" s="733"/>
      <c r="Q12" s="733">
        <v>6918</v>
      </c>
      <c r="R12" s="733"/>
      <c r="S12" s="733"/>
      <c r="T12" s="733">
        <v>1381</v>
      </c>
      <c r="U12" s="733"/>
      <c r="V12" s="733"/>
      <c r="W12" s="733">
        <v>338</v>
      </c>
      <c r="X12" s="733"/>
      <c r="Y12" s="733"/>
      <c r="Z12" s="784">
        <v>2.6</v>
      </c>
      <c r="AA12" s="784"/>
      <c r="AB12" s="785"/>
      <c r="AC12" s="473" t="s">
        <v>115</v>
      </c>
    </row>
    <row r="13" spans="1:44" s="77" customFormat="1" ht="33" customHeight="1">
      <c r="A13" s="596" t="s">
        <v>250</v>
      </c>
      <c r="B13" s="732">
        <f t="shared" si="7"/>
        <v>75222</v>
      </c>
      <c r="C13" s="733"/>
      <c r="D13" s="733"/>
      <c r="E13" s="733">
        <v>27314</v>
      </c>
      <c r="F13" s="733"/>
      <c r="G13" s="733"/>
      <c r="H13" s="733">
        <v>18634</v>
      </c>
      <c r="I13" s="733"/>
      <c r="J13" s="733"/>
      <c r="K13" s="733">
        <v>14275</v>
      </c>
      <c r="L13" s="733"/>
      <c r="M13" s="733"/>
      <c r="N13" s="733">
        <v>11344</v>
      </c>
      <c r="O13" s="733"/>
      <c r="P13" s="733"/>
      <c r="Q13" s="733">
        <v>2871</v>
      </c>
      <c r="R13" s="733"/>
      <c r="S13" s="733"/>
      <c r="T13" s="733">
        <v>630</v>
      </c>
      <c r="U13" s="733"/>
      <c r="V13" s="733"/>
      <c r="W13" s="733">
        <v>154</v>
      </c>
      <c r="X13" s="733"/>
      <c r="Y13" s="733"/>
      <c r="Z13" s="784">
        <v>2.2999999999999998</v>
      </c>
      <c r="AA13" s="784"/>
      <c r="AB13" s="785"/>
      <c r="AC13" s="473" t="s">
        <v>119</v>
      </c>
    </row>
    <row r="14" spans="1:44" s="77" customFormat="1" ht="33" customHeight="1" thickBot="1">
      <c r="A14" s="604" t="s">
        <v>251</v>
      </c>
      <c r="B14" s="777">
        <f t="shared" si="7"/>
        <v>130771</v>
      </c>
      <c r="C14" s="778"/>
      <c r="D14" s="778"/>
      <c r="E14" s="778">
        <v>37862</v>
      </c>
      <c r="F14" s="778"/>
      <c r="G14" s="778"/>
      <c r="H14" s="778">
        <v>25621</v>
      </c>
      <c r="I14" s="778"/>
      <c r="J14" s="778"/>
      <c r="K14" s="778">
        <v>29648</v>
      </c>
      <c r="L14" s="778"/>
      <c r="M14" s="778"/>
      <c r="N14" s="778">
        <v>30284</v>
      </c>
      <c r="O14" s="778"/>
      <c r="P14" s="778"/>
      <c r="Q14" s="778">
        <v>6138</v>
      </c>
      <c r="R14" s="778"/>
      <c r="S14" s="778"/>
      <c r="T14" s="778">
        <v>1008</v>
      </c>
      <c r="U14" s="778"/>
      <c r="V14" s="778"/>
      <c r="W14" s="778">
        <v>210</v>
      </c>
      <c r="X14" s="778"/>
      <c r="Y14" s="778"/>
      <c r="Z14" s="786">
        <v>2.6</v>
      </c>
      <c r="AA14" s="786"/>
      <c r="AB14" s="787"/>
      <c r="AC14" s="480" t="s">
        <v>475</v>
      </c>
    </row>
    <row r="15" spans="1:44" s="621" customFormat="1" ht="12" customHeight="1">
      <c r="A15" s="617" t="s">
        <v>589</v>
      </c>
      <c r="B15" s="618"/>
      <c r="C15" s="618"/>
      <c r="D15" s="618"/>
      <c r="E15" s="618"/>
      <c r="F15" s="618"/>
      <c r="G15" s="618"/>
      <c r="H15" s="618"/>
      <c r="I15" s="618"/>
      <c r="J15" s="618"/>
      <c r="K15" s="618"/>
      <c r="L15" s="618"/>
      <c r="M15" s="618"/>
      <c r="N15" s="618"/>
      <c r="O15" s="618"/>
      <c r="P15" s="618"/>
      <c r="Q15" s="618"/>
      <c r="R15" s="618"/>
      <c r="S15" s="618"/>
      <c r="T15" s="618"/>
      <c r="U15" s="617"/>
      <c r="V15" s="617"/>
      <c r="W15" s="617"/>
      <c r="X15" s="617"/>
      <c r="Y15" s="617"/>
      <c r="Z15" s="617"/>
      <c r="AA15" s="617"/>
      <c r="AB15" s="618"/>
      <c r="AC15" s="620" t="s">
        <v>524</v>
      </c>
      <c r="AD15" s="618"/>
      <c r="AE15" s="618"/>
      <c r="AF15" s="617"/>
    </row>
    <row r="16" spans="1:44" s="623" customFormat="1" ht="12" customHeight="1">
      <c r="A16" s="622"/>
    </row>
    <row r="17" spans="1:44" s="579" customFormat="1">
      <c r="A17" s="544"/>
      <c r="B17" s="544"/>
      <c r="C17" s="544"/>
      <c r="D17" s="544"/>
      <c r="E17" s="544"/>
      <c r="F17" s="544"/>
      <c r="G17" s="544"/>
      <c r="H17" s="544"/>
      <c r="I17" s="544"/>
      <c r="J17" s="544"/>
      <c r="K17" s="544"/>
      <c r="L17" s="544"/>
      <c r="M17" s="544"/>
      <c r="N17" s="544"/>
      <c r="O17" s="544"/>
      <c r="P17" s="544"/>
      <c r="Q17" s="544"/>
      <c r="R17" s="544"/>
      <c r="S17" s="544"/>
      <c r="T17" s="544"/>
      <c r="U17" s="544"/>
      <c r="V17" s="544"/>
      <c r="W17" s="544"/>
      <c r="X17" s="544"/>
      <c r="Y17" s="544"/>
      <c r="Z17" s="544"/>
      <c r="AA17" s="544"/>
      <c r="AB17" s="544"/>
      <c r="AC17" s="544"/>
      <c r="AR17" s="544"/>
    </row>
    <row r="18" spans="1:44" s="579" customFormat="1">
      <c r="A18" s="544"/>
      <c r="B18" s="544"/>
      <c r="C18" s="544"/>
      <c r="D18" s="544"/>
      <c r="E18" s="544"/>
      <c r="F18" s="544"/>
      <c r="G18" s="544"/>
      <c r="H18" s="544"/>
      <c r="I18" s="544"/>
      <c r="J18" s="712"/>
      <c r="K18" s="712"/>
      <c r="L18" s="712"/>
      <c r="M18" s="712"/>
      <c r="N18" s="712"/>
      <c r="O18" s="712"/>
      <c r="P18" s="712"/>
      <c r="Q18" s="712"/>
      <c r="R18" s="712"/>
      <c r="S18" s="712"/>
      <c r="T18" s="712"/>
      <c r="U18" s="712"/>
      <c r="V18" s="712"/>
      <c r="W18" s="712"/>
      <c r="X18" s="712"/>
      <c r="Y18" s="712"/>
      <c r="Z18" s="712"/>
      <c r="AA18" s="712"/>
      <c r="AB18" s="712"/>
      <c r="AC18" s="544"/>
      <c r="AR18" s="544"/>
    </row>
  </sheetData>
  <mergeCells count="88">
    <mergeCell ref="Z10:AB10"/>
    <mergeCell ref="Z11:AB11"/>
    <mergeCell ref="Z12:AB12"/>
    <mergeCell ref="Z13:AB13"/>
    <mergeCell ref="Z14:AB14"/>
    <mergeCell ref="T12:V12"/>
    <mergeCell ref="T13:V13"/>
    <mergeCell ref="T14:V14"/>
    <mergeCell ref="W7:Y7"/>
    <mergeCell ref="W8:Y8"/>
    <mergeCell ref="W9:Y9"/>
    <mergeCell ref="W10:Y10"/>
    <mergeCell ref="W11:Y11"/>
    <mergeCell ref="W12:Y12"/>
    <mergeCell ref="W13:Y13"/>
    <mergeCell ref="W14:Y14"/>
    <mergeCell ref="T7:V7"/>
    <mergeCell ref="T8:V8"/>
    <mergeCell ref="T9:V9"/>
    <mergeCell ref="T10:V10"/>
    <mergeCell ref="T11:V11"/>
    <mergeCell ref="Q9:S9"/>
    <mergeCell ref="Q10:S10"/>
    <mergeCell ref="Q11:S11"/>
    <mergeCell ref="Q12:S12"/>
    <mergeCell ref="Q13:S13"/>
    <mergeCell ref="N10:P10"/>
    <mergeCell ref="N11:P11"/>
    <mergeCell ref="N12:P12"/>
    <mergeCell ref="N13:P13"/>
    <mergeCell ref="N14:P14"/>
    <mergeCell ref="K10:M10"/>
    <mergeCell ref="K11:M11"/>
    <mergeCell ref="K12:M12"/>
    <mergeCell ref="K13:M13"/>
    <mergeCell ref="K14:M14"/>
    <mergeCell ref="H10:J10"/>
    <mergeCell ref="H11:J11"/>
    <mergeCell ref="H12:J12"/>
    <mergeCell ref="H13:J13"/>
    <mergeCell ref="H14:J14"/>
    <mergeCell ref="B9:D9"/>
    <mergeCell ref="E9:G9"/>
    <mergeCell ref="B8:D8"/>
    <mergeCell ref="E8:G8"/>
    <mergeCell ref="B7:D7"/>
    <mergeCell ref="E7:G7"/>
    <mergeCell ref="B12:D12"/>
    <mergeCell ref="E12:G12"/>
    <mergeCell ref="B11:D11"/>
    <mergeCell ref="E11:G11"/>
    <mergeCell ref="B10:D10"/>
    <mergeCell ref="E10:G10"/>
    <mergeCell ref="J18:AB18"/>
    <mergeCell ref="B14:D14"/>
    <mergeCell ref="E14:G14"/>
    <mergeCell ref="B13:D13"/>
    <mergeCell ref="E13:G13"/>
    <mergeCell ref="Q14:S14"/>
    <mergeCell ref="A1:P1"/>
    <mergeCell ref="Q1:AC1"/>
    <mergeCell ref="Z3:AB4"/>
    <mergeCell ref="E5:G6"/>
    <mergeCell ref="H5:J6"/>
    <mergeCell ref="K5:M6"/>
    <mergeCell ref="N5:P6"/>
    <mergeCell ref="Q5:S6"/>
    <mergeCell ref="T5:V6"/>
    <mergeCell ref="W5:Y6"/>
    <mergeCell ref="A3:A6"/>
    <mergeCell ref="B3:D6"/>
    <mergeCell ref="AC3:AC6"/>
    <mergeCell ref="Z7:AB7"/>
    <mergeCell ref="Z8:AB8"/>
    <mergeCell ref="Z9:AB9"/>
    <mergeCell ref="Z5:AB6"/>
    <mergeCell ref="E3:Y4"/>
    <mergeCell ref="H7:J7"/>
    <mergeCell ref="H8:J8"/>
    <mergeCell ref="H9:J9"/>
    <mergeCell ref="K7:M7"/>
    <mergeCell ref="K8:M8"/>
    <mergeCell ref="K9:M9"/>
    <mergeCell ref="N7:P7"/>
    <mergeCell ref="N8:P8"/>
    <mergeCell ref="N9:P9"/>
    <mergeCell ref="Q7:S7"/>
    <mergeCell ref="Q8:S8"/>
  </mergeCells>
  <phoneticPr fontId="18" type="noConversion"/>
  <conditionalFormatting sqref="B11:B13 E11:E13 H11:H13">
    <cfRule type="cellIs" dxfId="12" priority="35" operator="equal">
      <formula>0</formula>
    </cfRule>
  </conditionalFormatting>
  <conditionalFormatting sqref="B10 E10 H10">
    <cfRule type="cellIs" dxfId="11" priority="34" operator="equal">
      <formula>0</formula>
    </cfRule>
  </conditionalFormatting>
  <conditionalFormatting sqref="B9 E9 H9">
    <cfRule type="cellIs" dxfId="10" priority="33" operator="equal">
      <formula>0</formula>
    </cfRule>
  </conditionalFormatting>
  <conditionalFormatting sqref="B8 E8 H8">
    <cfRule type="cellIs" dxfId="9" priority="32" operator="equal">
      <formula>0</formula>
    </cfRule>
  </conditionalFormatting>
  <conditionalFormatting sqref="B7 E7 H7">
    <cfRule type="cellIs" dxfId="8" priority="31" operator="equal">
      <formula>0</formula>
    </cfRule>
  </conditionalFormatting>
  <conditionalFormatting sqref="K8 K10 K12 K14">
    <cfRule type="cellIs" dxfId="7" priority="30" operator="equal">
      <formula>0</formula>
    </cfRule>
  </conditionalFormatting>
  <conditionalFormatting sqref="K7">
    <cfRule type="cellIs" dxfId="6" priority="29" operator="equal">
      <formula>0</formula>
    </cfRule>
  </conditionalFormatting>
  <conditionalFormatting sqref="Q8:Q14">
    <cfRule type="cellIs" dxfId="5" priority="28" operator="equal">
      <formula>0</formula>
    </cfRule>
  </conditionalFormatting>
  <conditionalFormatting sqref="Q7">
    <cfRule type="cellIs" dxfId="4" priority="27" operator="equal">
      <formula>0</formula>
    </cfRule>
  </conditionalFormatting>
  <conditionalFormatting sqref="T8:T14">
    <cfRule type="cellIs" dxfId="3" priority="26" operator="equal">
      <formula>0</formula>
    </cfRule>
  </conditionalFormatting>
  <conditionalFormatting sqref="T7">
    <cfRule type="cellIs" dxfId="2" priority="25" operator="equal">
      <formula>0</formula>
    </cfRule>
  </conditionalFormatting>
  <conditionalFormatting sqref="B14 E14 H14">
    <cfRule type="cellIs" dxfId="1" priority="24" operator="equal">
      <formula>0</formula>
    </cfRule>
  </conditionalFormatting>
  <conditionalFormatting sqref="K9 K11 K13">
    <cfRule type="cellIs" dxfId="0" priority="23" operator="equal">
      <formula>0</formula>
    </cfRule>
  </conditionalFormatting>
  <printOptions horizontalCentered="1" gridLinesSet="0"/>
  <pageMargins left="0.78740157480314965" right="0.78740157480314965" top="0.98425196850393704" bottom="0.98425196850393704" header="0.59055118110236227" footer="0.27559055118110237"/>
  <pageSetup paperSize="7" scale="70" firstPageNumber="72" pageOrder="overThenDown" orientation="portrait" r:id="rId1"/>
  <headerFooter differentOddEven="1"/>
  <rowBreaks count="1" manualBreakCount="1">
    <brk id="14" max="2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14</vt:i4>
      </vt:variant>
    </vt:vector>
  </HeadingPairs>
  <TitlesOfParts>
    <vt:vector size="29" baseType="lpstr">
      <vt:lpstr>1.인구추이(가)</vt:lpstr>
      <vt:lpstr>2.구동별세대및인구</vt:lpstr>
      <vt:lpstr>3.구동별연령(5세계급)및성별인구</vt:lpstr>
      <vt:lpstr>4.연령(5세계급)및성별인구</vt:lpstr>
      <vt:lpstr>5.인구동태</vt:lpstr>
      <vt:lpstr>6.인구이동</vt:lpstr>
      <vt:lpstr>7.시·군·구별인구이동</vt:lpstr>
      <vt:lpstr>8.전입지별인구이동</vt:lpstr>
      <vt:lpstr>9.전출지별인구이동</vt:lpstr>
      <vt:lpstr>10.외국인국적별현황</vt:lpstr>
      <vt:lpstr>11.외국인과의혼인</vt:lpstr>
      <vt:lpstr>12.사망원인별사망</vt:lpstr>
      <vt:lpstr>13.여성가구주현황</vt:lpstr>
      <vt:lpstr>14.다문화가구및가구원</vt:lpstr>
      <vt:lpstr>15.가구원수별가구</vt:lpstr>
      <vt:lpstr>'1.인구추이(가)'!Print_Area</vt:lpstr>
      <vt:lpstr>'10.외국인국적별현황'!Print_Area</vt:lpstr>
      <vt:lpstr>'11.외국인과의혼인'!Print_Area</vt:lpstr>
      <vt:lpstr>'12.사망원인별사망'!Print_Area</vt:lpstr>
      <vt:lpstr>'13.여성가구주현황'!Print_Area</vt:lpstr>
      <vt:lpstr>'14.다문화가구및가구원'!Print_Area</vt:lpstr>
      <vt:lpstr>'15.가구원수별가구'!Print_Area</vt:lpstr>
      <vt:lpstr>'2.구동별세대및인구'!Print_Area</vt:lpstr>
      <vt:lpstr>'3.구동별연령(5세계급)및성별인구'!Print_Area</vt:lpstr>
      <vt:lpstr>'4.연령(5세계급)및성별인구'!Print_Area</vt:lpstr>
      <vt:lpstr>'5.인구동태'!Print_Area</vt:lpstr>
      <vt:lpstr>'6.인구이동'!Print_Area</vt:lpstr>
      <vt:lpstr>'8.전입지별인구이동'!Print_Area</vt:lpstr>
      <vt:lpstr>'9.전출지별인구이동'!Print_Area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2017-09-09T05:44:04Z</cp:lastPrinted>
  <dcterms:created xsi:type="dcterms:W3CDTF">2005-09-07T00:36:55Z</dcterms:created>
  <dcterms:modified xsi:type="dcterms:W3CDTF">2020-06-16T07:02:01Z</dcterms:modified>
</cp:coreProperties>
</file>