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57회 수원기본통계\제57회 수원기본통계연보자료(최종)\제57회 수원기본통계연보자료(최종)★\"/>
    </mc:Choice>
  </mc:AlternateContent>
  <bookViews>
    <workbookView xWindow="13200" yWindow="555" windowWidth="24300" windowHeight="12180" firstSheet="9" activeTab="12"/>
  </bookViews>
  <sheets>
    <sheet name="1.인구추이(가)" sheetId="1" r:id="rId1"/>
    <sheet name="나. 거소신고인수" sheetId="40" r:id="rId2"/>
    <sheet name="2.구동별세대및인구(가)" sheetId="2" r:id="rId3"/>
    <sheet name="2.구동별세대및인구(나)-삭제" sheetId="35" r:id="rId4"/>
    <sheet name="3.구동별연령(5세계급)및성별인구" sheetId="9" r:id="rId5"/>
    <sheet name="4.연령(5세계급)및성별인구" sheetId="24" r:id="rId6"/>
    <sheet name="5.혼인상태별인구" sheetId="10" r:id="rId7"/>
    <sheet name="6.교육정도별인구" sheetId="11" r:id="rId8"/>
    <sheet name="7.주택점유형태별가구" sheetId="12" r:id="rId9"/>
    <sheet name="8.사용방수별 가구(일반가구)" sheetId="13" r:id="rId10"/>
    <sheet name="9.인구동태" sheetId="30" r:id="rId11"/>
    <sheet name="10.인구이동" sheetId="31" r:id="rId12"/>
    <sheet name="11.시·군·구별인구이동" sheetId="41" r:id="rId13"/>
    <sheet name="12.전입지별인구이동" sheetId="33" r:id="rId14"/>
    <sheet name="13.전출지별인구이동" sheetId="39" r:id="rId15"/>
    <sheet name="14.외국인국적별등록현황" sheetId="18" r:id="rId16"/>
  </sheets>
  <externalReferences>
    <externalReference r:id="rId17"/>
    <externalReference r:id="rId18"/>
  </externalReferences>
  <definedNames>
    <definedName name="G" localSheetId="11">'[1] 견적서'!#REF!</definedName>
    <definedName name="G" localSheetId="13">'[1] 견적서'!#REF!</definedName>
    <definedName name="G" localSheetId="14">'[1] 견적서'!#REF!</definedName>
    <definedName name="G" localSheetId="3">'[1] 견적서'!#REF!</definedName>
    <definedName name="G" localSheetId="10">'[1] 견적서'!#REF!</definedName>
    <definedName name="G">'[1] 견적서'!#REF!</definedName>
    <definedName name="_xlnm.Print_Area" localSheetId="0">'1.인구추이(가)'!$A$1:$Q$36</definedName>
    <definedName name="_xlnm.Print_Area" localSheetId="11">'10.인구이동'!$A$1:$T$26</definedName>
    <definedName name="_xlnm.Print_Area" localSheetId="15">'14.외국인국적별등록현황'!$A$1:$Z$13</definedName>
    <definedName name="_xlnm.Print_Area" localSheetId="2">'2.구동별세대및인구(가)'!$A$1:$O$71</definedName>
    <definedName name="_xlnm.Print_Area" localSheetId="3">'2.구동별세대및인구(나)-삭제'!$A$1:$U$65</definedName>
    <definedName name="_xlnm.Print_Area" localSheetId="4">'3.구동별연령(5세계급)및성별인구'!$A$1:$BJ$69</definedName>
    <definedName name="_xlnm.Print_Area" localSheetId="5">'4.연령(5세계급)및성별인구'!$A$1:$N$84</definedName>
    <definedName name="_xlnm.Print_Area" localSheetId="7">'6.교육정도별인구'!$A$1:$AF$25</definedName>
    <definedName name="_xlnm.Print_Area" localSheetId="8">'7.주택점유형태별가구'!$A$1:$J$57</definedName>
    <definedName name="_xlnm.Print_Area" localSheetId="9">'8.사용방수별 가구(일반가구)'!$A$1:$K$59</definedName>
    <definedName name="_xlnm.Print_Area" localSheetId="10">'9.인구동태'!$A$1:$J$23</definedName>
    <definedName name="_xlnm.Print_Area">'[2]2-1포천(각세)(외제)'!#REF!</definedName>
    <definedName name="_xlnm.Print_Titles">#N/A</definedName>
  </definedNames>
  <calcPr calcId="152511"/>
</workbook>
</file>

<file path=xl/calcChain.xml><?xml version="1.0" encoding="utf-8"?>
<calcChain xmlns="http://schemas.openxmlformats.org/spreadsheetml/2006/main">
  <c r="D5" i="9" l="1"/>
  <c r="D8" i="9"/>
  <c r="C8" i="9"/>
  <c r="C41" i="9"/>
  <c r="N29" i="1" l="1"/>
  <c r="M30" i="1"/>
  <c r="M31" i="1"/>
  <c r="M32" i="1"/>
  <c r="M33" i="1"/>
  <c r="M29" i="1"/>
  <c r="B11" i="18" l="1"/>
  <c r="B10" i="39"/>
  <c r="B33" i="33"/>
  <c r="B11" i="33"/>
  <c r="B10" i="33"/>
  <c r="B56" i="33"/>
  <c r="B10" i="41"/>
  <c r="B12" i="31"/>
  <c r="B10" i="30"/>
  <c r="H15" i="13"/>
  <c r="H7" i="13"/>
  <c r="C9" i="13"/>
  <c r="C8" i="13"/>
  <c r="C7" i="13" s="1"/>
  <c r="C46" i="12"/>
  <c r="C38" i="12"/>
  <c r="C30" i="12"/>
  <c r="C14" i="12"/>
  <c r="C6" i="12"/>
  <c r="AA8" i="11"/>
  <c r="K8" i="11"/>
  <c r="J8" i="11"/>
  <c r="C22" i="11"/>
  <c r="C9" i="11"/>
  <c r="B9" i="11" s="1"/>
  <c r="C7" i="10"/>
  <c r="B7" i="10"/>
  <c r="M57" i="2"/>
  <c r="K57" i="2"/>
  <c r="J57" i="2"/>
  <c r="I57" i="2"/>
  <c r="H57" i="2"/>
  <c r="G57" i="2"/>
  <c r="F57" i="2"/>
  <c r="E57" i="2"/>
  <c r="D57" i="2"/>
  <c r="C57" i="2"/>
  <c r="B57" i="2"/>
  <c r="B11" i="2"/>
  <c r="M46" i="2"/>
  <c r="K46" i="2"/>
  <c r="J46" i="2"/>
  <c r="I46" i="2"/>
  <c r="H46" i="2"/>
  <c r="G46" i="2"/>
  <c r="F46" i="2"/>
  <c r="E46" i="2"/>
  <c r="D46" i="2"/>
  <c r="C46" i="2"/>
  <c r="M23" i="2"/>
  <c r="L23" i="2"/>
  <c r="K23" i="2"/>
  <c r="J23" i="2"/>
  <c r="I23" i="2"/>
  <c r="H23" i="2"/>
  <c r="G23" i="2"/>
  <c r="F23" i="2"/>
  <c r="E23" i="2"/>
  <c r="D23" i="2"/>
  <c r="C23" i="2"/>
  <c r="B23" i="2"/>
  <c r="M12" i="2"/>
  <c r="L12" i="2"/>
  <c r="K12" i="2"/>
  <c r="J12" i="2"/>
  <c r="I12" i="2"/>
  <c r="H12" i="2"/>
  <c r="G12" i="2"/>
  <c r="F12" i="2"/>
  <c r="E12" i="2"/>
  <c r="D12" i="2"/>
  <c r="C12" i="2"/>
  <c r="B12" i="2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7" i="9"/>
  <c r="C6" i="9"/>
  <c r="O29" i="1" l="1"/>
  <c r="I46" i="12" l="1"/>
  <c r="H46" i="12"/>
  <c r="G46" i="12"/>
  <c r="F46" i="12"/>
  <c r="E46" i="12"/>
  <c r="D46" i="12"/>
  <c r="C8" i="12"/>
  <c r="C48" i="13" l="1"/>
  <c r="C32" i="13"/>
  <c r="C15" i="13"/>
  <c r="D7" i="13"/>
  <c r="C34" i="13"/>
  <c r="C35" i="13"/>
  <c r="C36" i="13"/>
  <c r="C37" i="13"/>
  <c r="C38" i="13"/>
  <c r="C39" i="13"/>
  <c r="C33" i="13"/>
  <c r="C17" i="13"/>
  <c r="C18" i="13"/>
  <c r="C19" i="13"/>
  <c r="C20" i="13"/>
  <c r="C21" i="13"/>
  <c r="C22" i="13"/>
  <c r="C16" i="13"/>
  <c r="C10" i="13"/>
  <c r="C11" i="13"/>
  <c r="C12" i="13"/>
  <c r="C13" i="13"/>
  <c r="C14" i="13"/>
  <c r="W12" i="41" l="1"/>
  <c r="W13" i="41"/>
  <c r="W14" i="41"/>
  <c r="W11" i="41"/>
  <c r="W10" i="41"/>
  <c r="C10" i="41"/>
  <c r="D10" i="41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V10" i="41"/>
  <c r="X10" i="41"/>
  <c r="Y10" i="41"/>
  <c r="D14" i="41"/>
  <c r="C14" i="41"/>
  <c r="B14" i="41"/>
  <c r="D13" i="41"/>
  <c r="C13" i="41"/>
  <c r="B13" i="41"/>
  <c r="D12" i="41"/>
  <c r="C12" i="41"/>
  <c r="B12" i="41"/>
  <c r="D11" i="41"/>
  <c r="C11" i="41"/>
  <c r="B11" i="41"/>
  <c r="E14" i="41"/>
  <c r="E13" i="41"/>
  <c r="E12" i="41"/>
  <c r="E11" i="41"/>
  <c r="P12" i="31"/>
  <c r="O12" i="31"/>
  <c r="M12" i="31"/>
  <c r="L12" i="31"/>
  <c r="J62" i="24"/>
  <c r="I62" i="24"/>
  <c r="L62" i="24"/>
  <c r="H62" i="24"/>
  <c r="L57" i="2"/>
  <c r="L46" i="2"/>
  <c r="C50" i="13" l="1"/>
  <c r="C51" i="13"/>
  <c r="C52" i="13"/>
  <c r="C53" i="13"/>
  <c r="C54" i="13"/>
  <c r="C55" i="13"/>
  <c r="C49" i="13"/>
  <c r="F7" i="13" l="1"/>
  <c r="G7" i="13"/>
  <c r="E7" i="13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C6" i="13" l="1"/>
  <c r="H9" i="40" l="1"/>
  <c r="I9" i="40"/>
  <c r="G9" i="40"/>
  <c r="F9" i="40"/>
  <c r="E9" i="40"/>
  <c r="D9" i="40"/>
  <c r="C9" i="40"/>
  <c r="B9" i="40"/>
  <c r="Q68" i="39" l="1"/>
  <c r="Q67" i="39"/>
  <c r="Q66" i="39"/>
  <c r="Q65" i="39"/>
  <c r="Q64" i="39"/>
  <c r="Q63" i="39"/>
  <c r="Q62" i="39"/>
  <c r="Q61" i="39"/>
  <c r="Q60" i="39"/>
  <c r="Q59" i="39"/>
  <c r="Q58" i="39"/>
  <c r="Q57" i="39"/>
  <c r="N68" i="39"/>
  <c r="N67" i="39"/>
  <c r="N66" i="39"/>
  <c r="N65" i="39"/>
  <c r="N64" i="39"/>
  <c r="N63" i="39"/>
  <c r="N62" i="39"/>
  <c r="N61" i="39"/>
  <c r="N60" i="39"/>
  <c r="N59" i="39"/>
  <c r="N58" i="39"/>
  <c r="N57" i="39"/>
  <c r="K68" i="39"/>
  <c r="K67" i="39"/>
  <c r="K66" i="39"/>
  <c r="K65" i="39"/>
  <c r="K64" i="39"/>
  <c r="K63" i="39"/>
  <c r="K62" i="39"/>
  <c r="K61" i="39"/>
  <c r="K60" i="39"/>
  <c r="K59" i="39"/>
  <c r="K58" i="39"/>
  <c r="K57" i="39"/>
  <c r="H68" i="39"/>
  <c r="H67" i="39"/>
  <c r="H66" i="39"/>
  <c r="H65" i="39"/>
  <c r="H64" i="39"/>
  <c r="H63" i="39"/>
  <c r="H62" i="39"/>
  <c r="H61" i="39"/>
  <c r="H60" i="39"/>
  <c r="H59" i="39"/>
  <c r="H58" i="39"/>
  <c r="H57" i="39"/>
  <c r="E68" i="39"/>
  <c r="E67" i="39"/>
  <c r="E66" i="39"/>
  <c r="E65" i="39"/>
  <c r="E64" i="39"/>
  <c r="E63" i="39"/>
  <c r="E62" i="39"/>
  <c r="E61" i="39"/>
  <c r="E60" i="39"/>
  <c r="E59" i="39"/>
  <c r="E58" i="39"/>
  <c r="E57" i="39"/>
  <c r="B68" i="39"/>
  <c r="B67" i="39"/>
  <c r="B66" i="39"/>
  <c r="B65" i="39"/>
  <c r="B64" i="39"/>
  <c r="B63" i="39"/>
  <c r="B62" i="39"/>
  <c r="B61" i="39"/>
  <c r="B60" i="39"/>
  <c r="B59" i="39"/>
  <c r="B58" i="39"/>
  <c r="B57" i="39"/>
  <c r="Q45" i="39"/>
  <c r="Q44" i="39"/>
  <c r="Q43" i="39"/>
  <c r="Q42" i="39"/>
  <c r="Q41" i="39"/>
  <c r="Q40" i="39"/>
  <c r="Q39" i="39"/>
  <c r="Q38" i="39"/>
  <c r="Q37" i="39"/>
  <c r="Q36" i="39"/>
  <c r="Q35" i="39"/>
  <c r="Q34" i="39"/>
  <c r="N45" i="39"/>
  <c r="N44" i="39"/>
  <c r="N43" i="39"/>
  <c r="N42" i="39"/>
  <c r="N41" i="39"/>
  <c r="N40" i="39"/>
  <c r="N39" i="39"/>
  <c r="N38" i="39"/>
  <c r="N37" i="39"/>
  <c r="N36" i="39"/>
  <c r="N35" i="39"/>
  <c r="N34" i="39"/>
  <c r="K45" i="39"/>
  <c r="K44" i="39"/>
  <c r="K43" i="39"/>
  <c r="K42" i="39"/>
  <c r="K41" i="39"/>
  <c r="K40" i="39"/>
  <c r="K39" i="39"/>
  <c r="K38" i="39"/>
  <c r="K37" i="39"/>
  <c r="K36" i="39"/>
  <c r="K35" i="39"/>
  <c r="K34" i="39"/>
  <c r="H45" i="39"/>
  <c r="H44" i="39"/>
  <c r="H43" i="39"/>
  <c r="H42" i="39"/>
  <c r="H41" i="39"/>
  <c r="H40" i="39"/>
  <c r="H39" i="39"/>
  <c r="H38" i="39"/>
  <c r="H37" i="39"/>
  <c r="H36" i="39"/>
  <c r="H35" i="39"/>
  <c r="H34" i="39"/>
  <c r="E45" i="39"/>
  <c r="E44" i="39"/>
  <c r="E43" i="39"/>
  <c r="E42" i="39"/>
  <c r="E41" i="39"/>
  <c r="E40" i="39"/>
  <c r="E39" i="39"/>
  <c r="E38" i="39"/>
  <c r="E37" i="39"/>
  <c r="E36" i="39"/>
  <c r="E35" i="39"/>
  <c r="E34" i="39"/>
  <c r="B45" i="39"/>
  <c r="B44" i="39"/>
  <c r="B43" i="39"/>
  <c r="B42" i="39"/>
  <c r="B41" i="39"/>
  <c r="B40" i="39"/>
  <c r="B39" i="39"/>
  <c r="B38" i="39"/>
  <c r="B37" i="39"/>
  <c r="B36" i="39"/>
  <c r="B35" i="39"/>
  <c r="B34" i="39"/>
  <c r="Q22" i="39"/>
  <c r="Q21" i="39"/>
  <c r="Q20" i="39"/>
  <c r="Q19" i="39"/>
  <c r="Q18" i="39"/>
  <c r="Q17" i="39"/>
  <c r="Q16" i="39"/>
  <c r="Q15" i="39"/>
  <c r="Q14" i="39"/>
  <c r="Q13" i="39"/>
  <c r="Q12" i="39"/>
  <c r="Q11" i="39"/>
  <c r="N22" i="39"/>
  <c r="N21" i="39"/>
  <c r="N20" i="39"/>
  <c r="N19" i="39"/>
  <c r="N18" i="39"/>
  <c r="N17" i="39"/>
  <c r="N16" i="39"/>
  <c r="N15" i="39"/>
  <c r="N14" i="39"/>
  <c r="N13" i="39"/>
  <c r="N12" i="39"/>
  <c r="N11" i="39"/>
  <c r="K22" i="39"/>
  <c r="K21" i="39"/>
  <c r="K20" i="39"/>
  <c r="K19" i="39"/>
  <c r="K18" i="39"/>
  <c r="K17" i="39"/>
  <c r="K16" i="39"/>
  <c r="K15" i="39"/>
  <c r="K14" i="39"/>
  <c r="K13" i="39"/>
  <c r="K12" i="39"/>
  <c r="K11" i="39"/>
  <c r="H22" i="39"/>
  <c r="H21" i="39"/>
  <c r="H20" i="39"/>
  <c r="H19" i="39"/>
  <c r="H18" i="39"/>
  <c r="H17" i="39"/>
  <c r="H16" i="39"/>
  <c r="H15" i="39"/>
  <c r="H14" i="39"/>
  <c r="H13" i="39"/>
  <c r="H12" i="39"/>
  <c r="H11" i="39"/>
  <c r="E22" i="39"/>
  <c r="E21" i="39"/>
  <c r="E20" i="39"/>
  <c r="E19" i="39"/>
  <c r="E18" i="39"/>
  <c r="E17" i="39"/>
  <c r="E16" i="39"/>
  <c r="E15" i="39"/>
  <c r="E14" i="39"/>
  <c r="E13" i="39"/>
  <c r="E12" i="39"/>
  <c r="E11" i="39"/>
  <c r="S10" i="33"/>
  <c r="Q68" i="33"/>
  <c r="Q67" i="33"/>
  <c r="Q66" i="33"/>
  <c r="Q65" i="33"/>
  <c r="Q64" i="33"/>
  <c r="Q63" i="33"/>
  <c r="Q62" i="33"/>
  <c r="Q61" i="33"/>
  <c r="Q60" i="33"/>
  <c r="Q59" i="33"/>
  <c r="Q58" i="33"/>
  <c r="Q57" i="33"/>
  <c r="N68" i="33"/>
  <c r="N67" i="33"/>
  <c r="N66" i="33"/>
  <c r="N65" i="33"/>
  <c r="N64" i="33"/>
  <c r="N63" i="33"/>
  <c r="N62" i="33"/>
  <c r="N61" i="33"/>
  <c r="N60" i="33"/>
  <c r="N59" i="33"/>
  <c r="N58" i="33"/>
  <c r="N57" i="33"/>
  <c r="K68" i="33"/>
  <c r="K67" i="33"/>
  <c r="K66" i="33"/>
  <c r="K65" i="33"/>
  <c r="K64" i="33"/>
  <c r="K63" i="33"/>
  <c r="K62" i="33"/>
  <c r="K61" i="33"/>
  <c r="K60" i="33"/>
  <c r="K59" i="33"/>
  <c r="K58" i="33"/>
  <c r="K57" i="33"/>
  <c r="H68" i="33"/>
  <c r="H67" i="33"/>
  <c r="H66" i="33"/>
  <c r="H65" i="33"/>
  <c r="H64" i="33"/>
  <c r="H63" i="33"/>
  <c r="H62" i="33"/>
  <c r="H61" i="33"/>
  <c r="H60" i="33"/>
  <c r="H59" i="33"/>
  <c r="H58" i="33"/>
  <c r="H57" i="33"/>
  <c r="E68" i="33"/>
  <c r="E67" i="33"/>
  <c r="E66" i="33"/>
  <c r="E65" i="33"/>
  <c r="E64" i="33"/>
  <c r="E63" i="33"/>
  <c r="E62" i="33"/>
  <c r="E61" i="33"/>
  <c r="E60" i="33"/>
  <c r="E59" i="33"/>
  <c r="E58" i="33"/>
  <c r="E57" i="33"/>
  <c r="B68" i="33"/>
  <c r="B67" i="33"/>
  <c r="B66" i="33"/>
  <c r="B65" i="33"/>
  <c r="B64" i="33"/>
  <c r="B63" i="33"/>
  <c r="B62" i="33"/>
  <c r="B61" i="33"/>
  <c r="B60" i="33"/>
  <c r="B59" i="33"/>
  <c r="B58" i="33"/>
  <c r="B57" i="33"/>
  <c r="Q45" i="33"/>
  <c r="Q44" i="33"/>
  <c r="Q43" i="33"/>
  <c r="Q42" i="33"/>
  <c r="Q41" i="33"/>
  <c r="Q40" i="33"/>
  <c r="Q39" i="33"/>
  <c r="Q38" i="33"/>
  <c r="Q37" i="33"/>
  <c r="Q36" i="33"/>
  <c r="Q35" i="33"/>
  <c r="Q34" i="33"/>
  <c r="N45" i="33"/>
  <c r="N44" i="33"/>
  <c r="N43" i="33"/>
  <c r="N42" i="33"/>
  <c r="N41" i="33"/>
  <c r="N40" i="33"/>
  <c r="N39" i="33"/>
  <c r="N38" i="33"/>
  <c r="N37" i="33"/>
  <c r="N36" i="33"/>
  <c r="N35" i="33"/>
  <c r="N34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H45" i="33"/>
  <c r="H44" i="33"/>
  <c r="H43" i="33"/>
  <c r="H42" i="33"/>
  <c r="H41" i="33"/>
  <c r="H40" i="33"/>
  <c r="H39" i="33"/>
  <c r="H38" i="33"/>
  <c r="H37" i="33"/>
  <c r="H36" i="33"/>
  <c r="H35" i="33"/>
  <c r="H34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B45" i="33"/>
  <c r="B44" i="33"/>
  <c r="B43" i="33"/>
  <c r="B42" i="33"/>
  <c r="B41" i="33"/>
  <c r="B40" i="33"/>
  <c r="B39" i="33"/>
  <c r="B38" i="33"/>
  <c r="B37" i="33"/>
  <c r="B36" i="33"/>
  <c r="B35" i="33"/>
  <c r="B34" i="33"/>
  <c r="Q22" i="33"/>
  <c r="Q21" i="33"/>
  <c r="Q20" i="33"/>
  <c r="Q19" i="33"/>
  <c r="Q18" i="33"/>
  <c r="Q17" i="33"/>
  <c r="Q16" i="33"/>
  <c r="Q15" i="33"/>
  <c r="Q14" i="33"/>
  <c r="Q13" i="33"/>
  <c r="Q12" i="33"/>
  <c r="Q11" i="33"/>
  <c r="N22" i="33"/>
  <c r="N21" i="33"/>
  <c r="N20" i="33"/>
  <c r="N19" i="33"/>
  <c r="N18" i="33"/>
  <c r="N17" i="33"/>
  <c r="N16" i="33"/>
  <c r="N15" i="33"/>
  <c r="N14" i="33"/>
  <c r="N13" i="33"/>
  <c r="N12" i="33"/>
  <c r="N11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H22" i="33"/>
  <c r="H21" i="33"/>
  <c r="H20" i="33"/>
  <c r="H19" i="33"/>
  <c r="H18" i="33"/>
  <c r="H17" i="33"/>
  <c r="H16" i="33"/>
  <c r="H15" i="33"/>
  <c r="H14" i="33"/>
  <c r="H13" i="33"/>
  <c r="H12" i="33"/>
  <c r="H11" i="33"/>
  <c r="E12" i="33"/>
  <c r="E13" i="33"/>
  <c r="E14" i="33"/>
  <c r="E15" i="33"/>
  <c r="E16" i="33"/>
  <c r="E17" i="33"/>
  <c r="E18" i="33"/>
  <c r="E19" i="33"/>
  <c r="E20" i="33"/>
  <c r="E21" i="33"/>
  <c r="E22" i="33"/>
  <c r="E11" i="33"/>
  <c r="K12" i="31"/>
  <c r="E12" i="30" l="1"/>
  <c r="E13" i="30"/>
  <c r="E14" i="30"/>
  <c r="E15" i="30"/>
  <c r="E16" i="30"/>
  <c r="E17" i="30"/>
  <c r="E18" i="30"/>
  <c r="E19" i="30"/>
  <c r="E20" i="30"/>
  <c r="E21" i="30"/>
  <c r="E22" i="30"/>
  <c r="E11" i="30"/>
  <c r="B12" i="30"/>
  <c r="B13" i="30"/>
  <c r="B14" i="30"/>
  <c r="B15" i="30"/>
  <c r="B16" i="30"/>
  <c r="B17" i="30"/>
  <c r="B18" i="30"/>
  <c r="B19" i="30"/>
  <c r="B20" i="30"/>
  <c r="B21" i="30"/>
  <c r="B22" i="30"/>
  <c r="B11" i="30"/>
  <c r="H48" i="13"/>
  <c r="G48" i="13"/>
  <c r="E48" i="13"/>
  <c r="D48" i="13"/>
  <c r="F48" i="13"/>
  <c r="C47" i="13"/>
  <c r="C46" i="13"/>
  <c r="C45" i="13"/>
  <c r="C44" i="13"/>
  <c r="C43" i="13"/>
  <c r="C42" i="13"/>
  <c r="H40" i="13"/>
  <c r="G40" i="13"/>
  <c r="F40" i="13"/>
  <c r="E40" i="13"/>
  <c r="D40" i="13"/>
  <c r="H32" i="13"/>
  <c r="G32" i="13"/>
  <c r="F32" i="13"/>
  <c r="E32" i="13"/>
  <c r="D32" i="13"/>
  <c r="F15" i="13"/>
  <c r="G15" i="13"/>
  <c r="E15" i="13"/>
  <c r="D15" i="13"/>
  <c r="H6" i="12"/>
  <c r="C53" i="12"/>
  <c r="C52" i="12"/>
  <c r="C51" i="12"/>
  <c r="C50" i="12"/>
  <c r="C49" i="12"/>
  <c r="C48" i="12"/>
  <c r="C47" i="12"/>
  <c r="C45" i="12"/>
  <c r="C44" i="12"/>
  <c r="C43" i="12"/>
  <c r="C42" i="12"/>
  <c r="C41" i="12"/>
  <c r="C40" i="12"/>
  <c r="I39" i="12"/>
  <c r="H39" i="12"/>
  <c r="G39" i="12"/>
  <c r="G38" i="12" s="1"/>
  <c r="F39" i="12"/>
  <c r="F38" i="12" s="1"/>
  <c r="E39" i="12"/>
  <c r="E38" i="12" s="1"/>
  <c r="D39" i="12"/>
  <c r="C39" i="12" s="1"/>
  <c r="I38" i="12"/>
  <c r="H38" i="12"/>
  <c r="C37" i="12"/>
  <c r="C36" i="12"/>
  <c r="C35" i="12"/>
  <c r="C34" i="12"/>
  <c r="C33" i="12"/>
  <c r="C32" i="12"/>
  <c r="I30" i="12"/>
  <c r="C31" i="12"/>
  <c r="H30" i="12"/>
  <c r="G30" i="12"/>
  <c r="F30" i="12"/>
  <c r="D30" i="12"/>
  <c r="C16" i="12"/>
  <c r="C17" i="12"/>
  <c r="C18" i="12"/>
  <c r="C19" i="12"/>
  <c r="C20" i="12"/>
  <c r="C21" i="12"/>
  <c r="E14" i="12"/>
  <c r="F14" i="12"/>
  <c r="G14" i="12"/>
  <c r="H14" i="12"/>
  <c r="I14" i="12"/>
  <c r="D14" i="12"/>
  <c r="Z22" i="11"/>
  <c r="S11" i="11"/>
  <c r="S12" i="11"/>
  <c r="S13" i="11"/>
  <c r="S14" i="11"/>
  <c r="S15" i="11"/>
  <c r="S16" i="11"/>
  <c r="S17" i="11"/>
  <c r="S18" i="11"/>
  <c r="S19" i="11"/>
  <c r="S20" i="11"/>
  <c r="S21" i="11"/>
  <c r="S22" i="11"/>
  <c r="S9" i="11"/>
  <c r="S10" i="11"/>
  <c r="J10" i="11"/>
  <c r="U8" i="11"/>
  <c r="V8" i="11"/>
  <c r="W8" i="11"/>
  <c r="X8" i="11"/>
  <c r="Y8" i="11"/>
  <c r="AB8" i="11"/>
  <c r="AC8" i="11"/>
  <c r="AD8" i="11"/>
  <c r="T8" i="11"/>
  <c r="L8" i="11"/>
  <c r="M8" i="11"/>
  <c r="N8" i="11"/>
  <c r="O8" i="11"/>
  <c r="P8" i="11"/>
  <c r="E8" i="11"/>
  <c r="F8" i="11"/>
  <c r="G8" i="11"/>
  <c r="H8" i="11"/>
  <c r="I8" i="11"/>
  <c r="D8" i="11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8" i="10"/>
  <c r="R7" i="10"/>
  <c r="Q7" i="10"/>
  <c r="P7" i="10"/>
  <c r="O7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8" i="10"/>
  <c r="L7" i="10"/>
  <c r="K7" i="10"/>
  <c r="J7" i="10"/>
  <c r="I7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9" i="10"/>
  <c r="B8" i="10"/>
  <c r="D7" i="10"/>
  <c r="E7" i="10"/>
  <c r="F7" i="10"/>
  <c r="E80" i="24"/>
  <c r="G80" i="24" s="1"/>
  <c r="B80" i="24"/>
  <c r="E79" i="24"/>
  <c r="G79" i="24" s="1"/>
  <c r="B79" i="24"/>
  <c r="E78" i="24"/>
  <c r="G78" i="24" s="1"/>
  <c r="B78" i="24"/>
  <c r="E77" i="24"/>
  <c r="G77" i="24" s="1"/>
  <c r="B77" i="24"/>
  <c r="E76" i="24"/>
  <c r="G76" i="24" s="1"/>
  <c r="B76" i="24"/>
  <c r="E75" i="24"/>
  <c r="G75" i="24" s="1"/>
  <c r="B75" i="24"/>
  <c r="E74" i="24"/>
  <c r="G74" i="24" s="1"/>
  <c r="B74" i="24"/>
  <c r="E73" i="24"/>
  <c r="G73" i="24" s="1"/>
  <c r="B73" i="24"/>
  <c r="E72" i="24"/>
  <c r="G72" i="24" s="1"/>
  <c r="B72" i="24"/>
  <c r="E71" i="24"/>
  <c r="G71" i="24" s="1"/>
  <c r="B71" i="24"/>
  <c r="E70" i="24"/>
  <c r="G70" i="24" s="1"/>
  <c r="B70" i="24"/>
  <c r="E69" i="24"/>
  <c r="G69" i="24" s="1"/>
  <c r="B69" i="24"/>
  <c r="E68" i="24"/>
  <c r="G68" i="24" s="1"/>
  <c r="B68" i="24"/>
  <c r="E67" i="24"/>
  <c r="G67" i="24" s="1"/>
  <c r="B67" i="24"/>
  <c r="E66" i="24"/>
  <c r="G66" i="24" s="1"/>
  <c r="B66" i="24"/>
  <c r="E65" i="24"/>
  <c r="G65" i="24" s="1"/>
  <c r="B65" i="24"/>
  <c r="E64" i="24"/>
  <c r="G64" i="24" s="1"/>
  <c r="B64" i="24"/>
  <c r="E63" i="24"/>
  <c r="G63" i="24" s="1"/>
  <c r="B63" i="24"/>
  <c r="G62" i="24"/>
  <c r="F62" i="24"/>
  <c r="E62" i="24"/>
  <c r="BH65" i="9"/>
  <c r="BG65" i="9"/>
  <c r="BF65" i="9"/>
  <c r="BE65" i="9"/>
  <c r="BD65" i="9"/>
  <c r="BC65" i="9"/>
  <c r="BB65" i="9"/>
  <c r="BA65" i="9"/>
  <c r="AZ65" i="9"/>
  <c r="AY65" i="9"/>
  <c r="BH62" i="9"/>
  <c r="BG62" i="9"/>
  <c r="BF62" i="9"/>
  <c r="BE62" i="9"/>
  <c r="BD62" i="9"/>
  <c r="BC62" i="9"/>
  <c r="BB62" i="9"/>
  <c r="BA62" i="9"/>
  <c r="AZ62" i="9"/>
  <c r="AY62" i="9"/>
  <c r="BH59" i="9"/>
  <c r="BG59" i="9"/>
  <c r="BF59" i="9"/>
  <c r="BE59" i="9"/>
  <c r="BD59" i="9"/>
  <c r="BC59" i="9"/>
  <c r="BB59" i="9"/>
  <c r="BA59" i="9"/>
  <c r="AZ59" i="9"/>
  <c r="AY59" i="9"/>
  <c r="BH56" i="9"/>
  <c r="BG56" i="9"/>
  <c r="BF56" i="9"/>
  <c r="BE56" i="9"/>
  <c r="BD56" i="9"/>
  <c r="BC56" i="9"/>
  <c r="BB56" i="9"/>
  <c r="BA56" i="9"/>
  <c r="AZ56" i="9"/>
  <c r="AY56" i="9"/>
  <c r="BH53" i="9"/>
  <c r="BG53" i="9"/>
  <c r="BF53" i="9"/>
  <c r="BE53" i="9"/>
  <c r="BD53" i="9"/>
  <c r="BC53" i="9"/>
  <c r="BB53" i="9"/>
  <c r="BA53" i="9"/>
  <c r="AZ53" i="9"/>
  <c r="AY53" i="9"/>
  <c r="BH50" i="9"/>
  <c r="BG50" i="9"/>
  <c r="BF50" i="9"/>
  <c r="BE50" i="9"/>
  <c r="BD50" i="9"/>
  <c r="BC50" i="9"/>
  <c r="BB50" i="9"/>
  <c r="BA50" i="9"/>
  <c r="AZ50" i="9"/>
  <c r="AY50" i="9"/>
  <c r="BH47" i="9"/>
  <c r="BG47" i="9"/>
  <c r="BF47" i="9"/>
  <c r="BE47" i="9"/>
  <c r="BD47" i="9"/>
  <c r="BC47" i="9"/>
  <c r="BB47" i="9"/>
  <c r="BA47" i="9"/>
  <c r="AZ47" i="9"/>
  <c r="AY47" i="9"/>
  <c r="BH44" i="9"/>
  <c r="BG44" i="9"/>
  <c r="BF44" i="9"/>
  <c r="BE44" i="9"/>
  <c r="BD44" i="9"/>
  <c r="BC44" i="9"/>
  <c r="BB44" i="9"/>
  <c r="BA44" i="9"/>
  <c r="AZ44" i="9"/>
  <c r="AY44" i="9"/>
  <c r="BH41" i="9"/>
  <c r="BG41" i="9"/>
  <c r="BF41" i="9"/>
  <c r="BE41" i="9"/>
  <c r="BD41" i="9"/>
  <c r="BC41" i="9"/>
  <c r="BB41" i="9"/>
  <c r="BA41" i="9"/>
  <c r="AZ41" i="9"/>
  <c r="AY41" i="9"/>
  <c r="AS65" i="9"/>
  <c r="AR65" i="9"/>
  <c r="AQ65" i="9"/>
  <c r="AP65" i="9"/>
  <c r="AO65" i="9"/>
  <c r="AN65" i="9"/>
  <c r="AM65" i="9"/>
  <c r="AL65" i="9"/>
  <c r="AK65" i="9"/>
  <c r="AJ65" i="9"/>
  <c r="AS62" i="9"/>
  <c r="AR62" i="9"/>
  <c r="AQ62" i="9"/>
  <c r="AP62" i="9"/>
  <c r="AO62" i="9"/>
  <c r="AN62" i="9"/>
  <c r="AM62" i="9"/>
  <c r="AL62" i="9"/>
  <c r="AK62" i="9"/>
  <c r="AJ62" i="9"/>
  <c r="AS59" i="9"/>
  <c r="AR59" i="9"/>
  <c r="AQ59" i="9"/>
  <c r="AP59" i="9"/>
  <c r="AO59" i="9"/>
  <c r="AN59" i="9"/>
  <c r="AM59" i="9"/>
  <c r="AL59" i="9"/>
  <c r="AK59" i="9"/>
  <c r="AJ59" i="9"/>
  <c r="AS56" i="9"/>
  <c r="AR56" i="9"/>
  <c r="AQ56" i="9"/>
  <c r="AP56" i="9"/>
  <c r="AO56" i="9"/>
  <c r="AN56" i="9"/>
  <c r="AM56" i="9"/>
  <c r="AL56" i="9"/>
  <c r="AK56" i="9"/>
  <c r="AJ56" i="9"/>
  <c r="AS53" i="9"/>
  <c r="AR53" i="9"/>
  <c r="AQ53" i="9"/>
  <c r="AP53" i="9"/>
  <c r="AO53" i="9"/>
  <c r="AN53" i="9"/>
  <c r="AM53" i="9"/>
  <c r="AL53" i="9"/>
  <c r="AK53" i="9"/>
  <c r="AJ53" i="9"/>
  <c r="AS50" i="9"/>
  <c r="AR50" i="9"/>
  <c r="AQ50" i="9"/>
  <c r="AP50" i="9"/>
  <c r="AO50" i="9"/>
  <c r="AN50" i="9"/>
  <c r="AM50" i="9"/>
  <c r="AL50" i="9"/>
  <c r="AK50" i="9"/>
  <c r="AJ50" i="9"/>
  <c r="AS47" i="9"/>
  <c r="AR47" i="9"/>
  <c r="AQ47" i="9"/>
  <c r="AP47" i="9"/>
  <c r="AO47" i="9"/>
  <c r="AN47" i="9"/>
  <c r="AM47" i="9"/>
  <c r="AL47" i="9"/>
  <c r="AK47" i="9"/>
  <c r="AJ47" i="9"/>
  <c r="AS44" i="9"/>
  <c r="AR44" i="9"/>
  <c r="AQ44" i="9"/>
  <c r="AP44" i="9"/>
  <c r="AO44" i="9"/>
  <c r="AN44" i="9"/>
  <c r="AM44" i="9"/>
  <c r="AL44" i="9"/>
  <c r="AK44" i="9"/>
  <c r="AJ44" i="9"/>
  <c r="AS41" i="9"/>
  <c r="AR41" i="9"/>
  <c r="AQ41" i="9"/>
  <c r="AP41" i="9"/>
  <c r="AO41" i="9"/>
  <c r="AN41" i="9"/>
  <c r="AM41" i="9"/>
  <c r="AL41" i="9"/>
  <c r="AK41" i="9"/>
  <c r="AJ41" i="9"/>
  <c r="AD65" i="9"/>
  <c r="AC65" i="9"/>
  <c r="AB65" i="9"/>
  <c r="AA65" i="9"/>
  <c r="Z65" i="9"/>
  <c r="Y65" i="9"/>
  <c r="X65" i="9"/>
  <c r="W65" i="9"/>
  <c r="V65" i="9"/>
  <c r="U65" i="9"/>
  <c r="T65" i="9"/>
  <c r="S65" i="9"/>
  <c r="AD62" i="9"/>
  <c r="AC62" i="9"/>
  <c r="AB62" i="9"/>
  <c r="AA62" i="9"/>
  <c r="Z62" i="9"/>
  <c r="Y62" i="9"/>
  <c r="X62" i="9"/>
  <c r="W62" i="9"/>
  <c r="V62" i="9"/>
  <c r="U62" i="9"/>
  <c r="T62" i="9"/>
  <c r="S62" i="9"/>
  <c r="AD59" i="9"/>
  <c r="AC59" i="9"/>
  <c r="AB59" i="9"/>
  <c r="AA59" i="9"/>
  <c r="Z59" i="9"/>
  <c r="Y59" i="9"/>
  <c r="X59" i="9"/>
  <c r="W59" i="9"/>
  <c r="V59" i="9"/>
  <c r="U59" i="9"/>
  <c r="T59" i="9"/>
  <c r="S59" i="9"/>
  <c r="AD56" i="9"/>
  <c r="AC56" i="9"/>
  <c r="AB56" i="9"/>
  <c r="AA56" i="9"/>
  <c r="Z56" i="9"/>
  <c r="Y56" i="9"/>
  <c r="X56" i="9"/>
  <c r="W56" i="9"/>
  <c r="V56" i="9"/>
  <c r="U56" i="9"/>
  <c r="T56" i="9"/>
  <c r="S56" i="9"/>
  <c r="AD53" i="9"/>
  <c r="AC53" i="9"/>
  <c r="AB53" i="9"/>
  <c r="AA53" i="9"/>
  <c r="Z53" i="9"/>
  <c r="Y53" i="9"/>
  <c r="X53" i="9"/>
  <c r="W53" i="9"/>
  <c r="V53" i="9"/>
  <c r="U53" i="9"/>
  <c r="T53" i="9"/>
  <c r="S53" i="9"/>
  <c r="AD50" i="9"/>
  <c r="AC50" i="9"/>
  <c r="AB50" i="9"/>
  <c r="AA50" i="9"/>
  <c r="Z50" i="9"/>
  <c r="Y50" i="9"/>
  <c r="X50" i="9"/>
  <c r="W50" i="9"/>
  <c r="V50" i="9"/>
  <c r="U50" i="9"/>
  <c r="T50" i="9"/>
  <c r="S50" i="9"/>
  <c r="AD47" i="9"/>
  <c r="AC47" i="9"/>
  <c r="AB47" i="9"/>
  <c r="AA47" i="9"/>
  <c r="Z47" i="9"/>
  <c r="Y47" i="9"/>
  <c r="X47" i="9"/>
  <c r="W47" i="9"/>
  <c r="V47" i="9"/>
  <c r="U47" i="9"/>
  <c r="T47" i="9"/>
  <c r="S47" i="9"/>
  <c r="AD44" i="9"/>
  <c r="AC44" i="9"/>
  <c r="AB44" i="9"/>
  <c r="AA44" i="9"/>
  <c r="Z44" i="9"/>
  <c r="Y44" i="9"/>
  <c r="X44" i="9"/>
  <c r="W44" i="9"/>
  <c r="V44" i="9"/>
  <c r="U44" i="9"/>
  <c r="T44" i="9"/>
  <c r="S44" i="9"/>
  <c r="AD41" i="9"/>
  <c r="AC41" i="9"/>
  <c r="AB41" i="9"/>
  <c r="AA41" i="9"/>
  <c r="Z41" i="9"/>
  <c r="Y41" i="9"/>
  <c r="X41" i="9"/>
  <c r="W41" i="9"/>
  <c r="V41" i="9"/>
  <c r="U41" i="9"/>
  <c r="T41" i="9"/>
  <c r="S41" i="9"/>
  <c r="M65" i="9"/>
  <c r="L65" i="9"/>
  <c r="K65" i="9"/>
  <c r="J65" i="9"/>
  <c r="I65" i="9"/>
  <c r="H65" i="9"/>
  <c r="G65" i="9"/>
  <c r="F65" i="9"/>
  <c r="E65" i="9"/>
  <c r="D65" i="9"/>
  <c r="M62" i="9"/>
  <c r="L62" i="9"/>
  <c r="K62" i="9"/>
  <c r="J62" i="9"/>
  <c r="I62" i="9"/>
  <c r="H62" i="9"/>
  <c r="G62" i="9"/>
  <c r="F62" i="9"/>
  <c r="E62" i="9"/>
  <c r="D62" i="9"/>
  <c r="M59" i="9"/>
  <c r="L59" i="9"/>
  <c r="K59" i="9"/>
  <c r="J59" i="9"/>
  <c r="I59" i="9"/>
  <c r="H59" i="9"/>
  <c r="G59" i="9"/>
  <c r="F59" i="9"/>
  <c r="E59" i="9"/>
  <c r="D59" i="9"/>
  <c r="M56" i="9"/>
  <c r="L56" i="9"/>
  <c r="K56" i="9"/>
  <c r="J56" i="9"/>
  <c r="I56" i="9"/>
  <c r="H56" i="9"/>
  <c r="G56" i="9"/>
  <c r="F56" i="9"/>
  <c r="E56" i="9"/>
  <c r="D56" i="9"/>
  <c r="M53" i="9"/>
  <c r="L53" i="9"/>
  <c r="K53" i="9"/>
  <c r="J53" i="9"/>
  <c r="I53" i="9"/>
  <c r="H53" i="9"/>
  <c r="G53" i="9"/>
  <c r="F53" i="9"/>
  <c r="E53" i="9"/>
  <c r="D53" i="9"/>
  <c r="M50" i="9"/>
  <c r="L50" i="9"/>
  <c r="K50" i="9"/>
  <c r="J50" i="9"/>
  <c r="I50" i="9"/>
  <c r="H50" i="9"/>
  <c r="G50" i="9"/>
  <c r="F50" i="9"/>
  <c r="E50" i="9"/>
  <c r="D50" i="9"/>
  <c r="M47" i="9"/>
  <c r="L47" i="9"/>
  <c r="K47" i="9"/>
  <c r="J47" i="9"/>
  <c r="I47" i="9"/>
  <c r="H47" i="9"/>
  <c r="G47" i="9"/>
  <c r="F47" i="9"/>
  <c r="E47" i="9"/>
  <c r="D47" i="9"/>
  <c r="M44" i="9"/>
  <c r="L44" i="9"/>
  <c r="K44" i="9"/>
  <c r="J44" i="9"/>
  <c r="I44" i="9"/>
  <c r="H44" i="9"/>
  <c r="G44" i="9"/>
  <c r="F44" i="9"/>
  <c r="E44" i="9"/>
  <c r="D44" i="9"/>
  <c r="E41" i="9"/>
  <c r="F41" i="9"/>
  <c r="G41" i="9"/>
  <c r="H41" i="9"/>
  <c r="I41" i="9"/>
  <c r="J41" i="9"/>
  <c r="K41" i="9"/>
  <c r="L41" i="9"/>
  <c r="M41" i="9"/>
  <c r="D41" i="9"/>
  <c r="AD32" i="9"/>
  <c r="AC32" i="9"/>
  <c r="AB32" i="9"/>
  <c r="AA32" i="9"/>
  <c r="Z32" i="9"/>
  <c r="Y32" i="9"/>
  <c r="X32" i="9"/>
  <c r="W32" i="9"/>
  <c r="V32" i="9"/>
  <c r="U32" i="9"/>
  <c r="T32" i="9"/>
  <c r="S32" i="9"/>
  <c r="AD29" i="9"/>
  <c r="AC29" i="9"/>
  <c r="AB29" i="9"/>
  <c r="AA29" i="9"/>
  <c r="Z29" i="9"/>
  <c r="Y29" i="9"/>
  <c r="X29" i="9"/>
  <c r="W29" i="9"/>
  <c r="V29" i="9"/>
  <c r="U29" i="9"/>
  <c r="T29" i="9"/>
  <c r="S29" i="9"/>
  <c r="AD26" i="9"/>
  <c r="AC26" i="9"/>
  <c r="AB26" i="9"/>
  <c r="AA26" i="9"/>
  <c r="Z26" i="9"/>
  <c r="Y26" i="9"/>
  <c r="X26" i="9"/>
  <c r="W26" i="9"/>
  <c r="V26" i="9"/>
  <c r="U26" i="9"/>
  <c r="T26" i="9"/>
  <c r="S26" i="9"/>
  <c r="AD23" i="9"/>
  <c r="AC23" i="9"/>
  <c r="AB23" i="9"/>
  <c r="AA23" i="9"/>
  <c r="Z23" i="9"/>
  <c r="Y23" i="9"/>
  <c r="X23" i="9"/>
  <c r="W23" i="9"/>
  <c r="V23" i="9"/>
  <c r="U23" i="9"/>
  <c r="T23" i="9"/>
  <c r="S23" i="9"/>
  <c r="AD20" i="9"/>
  <c r="AC20" i="9"/>
  <c r="AB20" i="9"/>
  <c r="AA20" i="9"/>
  <c r="Z20" i="9"/>
  <c r="Y20" i="9"/>
  <c r="X20" i="9"/>
  <c r="W20" i="9"/>
  <c r="V20" i="9"/>
  <c r="U20" i="9"/>
  <c r="T20" i="9"/>
  <c r="S20" i="9"/>
  <c r="AD17" i="9"/>
  <c r="AC17" i="9"/>
  <c r="AB17" i="9"/>
  <c r="AA17" i="9"/>
  <c r="Z17" i="9"/>
  <c r="Y17" i="9"/>
  <c r="X17" i="9"/>
  <c r="W17" i="9"/>
  <c r="V17" i="9"/>
  <c r="U17" i="9"/>
  <c r="T17" i="9"/>
  <c r="S17" i="9"/>
  <c r="AD14" i="9"/>
  <c r="AC14" i="9"/>
  <c r="AB14" i="9"/>
  <c r="AA14" i="9"/>
  <c r="Z14" i="9"/>
  <c r="Y14" i="9"/>
  <c r="X14" i="9"/>
  <c r="W14" i="9"/>
  <c r="V14" i="9"/>
  <c r="U14" i="9"/>
  <c r="T14" i="9"/>
  <c r="S14" i="9"/>
  <c r="AD11" i="9"/>
  <c r="AC11" i="9"/>
  <c r="AB11" i="9"/>
  <c r="AA11" i="9"/>
  <c r="Z11" i="9"/>
  <c r="Y11" i="9"/>
  <c r="X11" i="9"/>
  <c r="W11" i="9"/>
  <c r="V11" i="9"/>
  <c r="U11" i="9"/>
  <c r="T11" i="9"/>
  <c r="S11" i="9"/>
  <c r="BH32" i="9"/>
  <c r="BG32" i="9"/>
  <c r="BF32" i="9"/>
  <c r="BE32" i="9"/>
  <c r="BD32" i="9"/>
  <c r="BC32" i="9"/>
  <c r="BB32" i="9"/>
  <c r="BA32" i="9"/>
  <c r="AZ32" i="9"/>
  <c r="AY32" i="9"/>
  <c r="BH29" i="9"/>
  <c r="BG29" i="9"/>
  <c r="BF29" i="9"/>
  <c r="BE29" i="9"/>
  <c r="BD29" i="9"/>
  <c r="BC29" i="9"/>
  <c r="BB29" i="9"/>
  <c r="BA29" i="9"/>
  <c r="AZ29" i="9"/>
  <c r="AY29" i="9"/>
  <c r="BH26" i="9"/>
  <c r="BG26" i="9"/>
  <c r="BF26" i="9"/>
  <c r="BE26" i="9"/>
  <c r="BD26" i="9"/>
  <c r="BC26" i="9"/>
  <c r="BB26" i="9"/>
  <c r="BA26" i="9"/>
  <c r="AZ26" i="9"/>
  <c r="AY26" i="9"/>
  <c r="BH23" i="9"/>
  <c r="BG23" i="9"/>
  <c r="BF23" i="9"/>
  <c r="BE23" i="9"/>
  <c r="BD23" i="9"/>
  <c r="BC23" i="9"/>
  <c r="BB23" i="9"/>
  <c r="BA23" i="9"/>
  <c r="AZ23" i="9"/>
  <c r="AY23" i="9"/>
  <c r="BH20" i="9"/>
  <c r="BG20" i="9"/>
  <c r="BF20" i="9"/>
  <c r="BE20" i="9"/>
  <c r="BD20" i="9"/>
  <c r="BC20" i="9"/>
  <c r="BB20" i="9"/>
  <c r="BA20" i="9"/>
  <c r="AZ20" i="9"/>
  <c r="AY20" i="9"/>
  <c r="BH17" i="9"/>
  <c r="BG17" i="9"/>
  <c r="BF17" i="9"/>
  <c r="BE17" i="9"/>
  <c r="BD17" i="9"/>
  <c r="BC17" i="9"/>
  <c r="BB17" i="9"/>
  <c r="BA17" i="9"/>
  <c r="AZ17" i="9"/>
  <c r="AY17" i="9"/>
  <c r="BH14" i="9"/>
  <c r="BG14" i="9"/>
  <c r="BF14" i="9"/>
  <c r="BE14" i="9"/>
  <c r="BD14" i="9"/>
  <c r="BC14" i="9"/>
  <c r="BB14" i="9"/>
  <c r="BA14" i="9"/>
  <c r="AZ14" i="9"/>
  <c r="AY14" i="9"/>
  <c r="BH11" i="9"/>
  <c r="BG11" i="9"/>
  <c r="BF11" i="9"/>
  <c r="BE11" i="9"/>
  <c r="BD11" i="9"/>
  <c r="BC11" i="9"/>
  <c r="BB11" i="9"/>
  <c r="BA11" i="9"/>
  <c r="AZ11" i="9"/>
  <c r="AY11" i="9"/>
  <c r="AZ8" i="9"/>
  <c r="BA8" i="9"/>
  <c r="BB8" i="9"/>
  <c r="BC8" i="9"/>
  <c r="BD8" i="9"/>
  <c r="BE8" i="9"/>
  <c r="BF8" i="9"/>
  <c r="BG8" i="9"/>
  <c r="BH8" i="9"/>
  <c r="AY8" i="9"/>
  <c r="AS32" i="9"/>
  <c r="AR32" i="9"/>
  <c r="AQ32" i="9"/>
  <c r="AP32" i="9"/>
  <c r="AO32" i="9"/>
  <c r="AN32" i="9"/>
  <c r="AM32" i="9"/>
  <c r="AL32" i="9"/>
  <c r="AK32" i="9"/>
  <c r="AJ32" i="9"/>
  <c r="AS29" i="9"/>
  <c r="AR29" i="9"/>
  <c r="AQ29" i="9"/>
  <c r="AP29" i="9"/>
  <c r="AO29" i="9"/>
  <c r="AN29" i="9"/>
  <c r="AM29" i="9"/>
  <c r="AL29" i="9"/>
  <c r="AK29" i="9"/>
  <c r="AJ29" i="9"/>
  <c r="AS26" i="9"/>
  <c r="AR26" i="9"/>
  <c r="AQ26" i="9"/>
  <c r="AP26" i="9"/>
  <c r="AO26" i="9"/>
  <c r="AN26" i="9"/>
  <c r="AM26" i="9"/>
  <c r="AL26" i="9"/>
  <c r="AK26" i="9"/>
  <c r="AJ26" i="9"/>
  <c r="AS23" i="9"/>
  <c r="AR23" i="9"/>
  <c r="AQ23" i="9"/>
  <c r="AP23" i="9"/>
  <c r="AO23" i="9"/>
  <c r="AN23" i="9"/>
  <c r="AM23" i="9"/>
  <c r="AL23" i="9"/>
  <c r="AK23" i="9"/>
  <c r="AJ23" i="9"/>
  <c r="AS20" i="9"/>
  <c r="AR20" i="9"/>
  <c r="AQ20" i="9"/>
  <c r="AP20" i="9"/>
  <c r="AO20" i="9"/>
  <c r="AN20" i="9"/>
  <c r="AM20" i="9"/>
  <c r="AL20" i="9"/>
  <c r="AK20" i="9"/>
  <c r="AJ20" i="9"/>
  <c r="AS17" i="9"/>
  <c r="AR17" i="9"/>
  <c r="AQ17" i="9"/>
  <c r="AP17" i="9"/>
  <c r="AO17" i="9"/>
  <c r="AN17" i="9"/>
  <c r="AM17" i="9"/>
  <c r="AL17" i="9"/>
  <c r="AK17" i="9"/>
  <c r="AJ17" i="9"/>
  <c r="AS14" i="9"/>
  <c r="AR14" i="9"/>
  <c r="AQ14" i="9"/>
  <c r="AP14" i="9"/>
  <c r="AO14" i="9"/>
  <c r="AN14" i="9"/>
  <c r="AM14" i="9"/>
  <c r="AL14" i="9"/>
  <c r="AK14" i="9"/>
  <c r="AJ14" i="9"/>
  <c r="AS11" i="9"/>
  <c r="AR11" i="9"/>
  <c r="AQ11" i="9"/>
  <c r="AP11" i="9"/>
  <c r="AO11" i="9"/>
  <c r="AN11" i="9"/>
  <c r="AM11" i="9"/>
  <c r="AL11" i="9"/>
  <c r="AK11" i="9"/>
  <c r="AJ11" i="9"/>
  <c r="AK8" i="9"/>
  <c r="AL8" i="9"/>
  <c r="AM8" i="9"/>
  <c r="AN8" i="9"/>
  <c r="AO8" i="9"/>
  <c r="AP8" i="9"/>
  <c r="AQ8" i="9"/>
  <c r="AR8" i="9"/>
  <c r="AS8" i="9"/>
  <c r="AJ8" i="9"/>
  <c r="Y6" i="9"/>
  <c r="Y7" i="9"/>
  <c r="Y8" i="9"/>
  <c r="T8" i="9"/>
  <c r="U8" i="9"/>
  <c r="V8" i="9"/>
  <c r="W8" i="9"/>
  <c r="X8" i="9"/>
  <c r="Z8" i="9"/>
  <c r="AA8" i="9"/>
  <c r="AB8" i="9"/>
  <c r="AC8" i="9"/>
  <c r="AD8" i="9"/>
  <c r="S8" i="9"/>
  <c r="M32" i="9"/>
  <c r="L32" i="9"/>
  <c r="K32" i="9"/>
  <c r="J32" i="9"/>
  <c r="I32" i="9"/>
  <c r="H32" i="9"/>
  <c r="G32" i="9"/>
  <c r="F32" i="9"/>
  <c r="E32" i="9"/>
  <c r="D32" i="9"/>
  <c r="M29" i="9"/>
  <c r="L29" i="9"/>
  <c r="K29" i="9"/>
  <c r="J29" i="9"/>
  <c r="I29" i="9"/>
  <c r="H29" i="9"/>
  <c r="G29" i="9"/>
  <c r="F29" i="9"/>
  <c r="E29" i="9"/>
  <c r="D29" i="9"/>
  <c r="M26" i="9"/>
  <c r="L26" i="9"/>
  <c r="K26" i="9"/>
  <c r="J26" i="9"/>
  <c r="I26" i="9"/>
  <c r="H26" i="9"/>
  <c r="G26" i="9"/>
  <c r="F26" i="9"/>
  <c r="E26" i="9"/>
  <c r="D26" i="9"/>
  <c r="M23" i="9"/>
  <c r="L23" i="9"/>
  <c r="K23" i="9"/>
  <c r="J23" i="9"/>
  <c r="I23" i="9"/>
  <c r="H23" i="9"/>
  <c r="G23" i="9"/>
  <c r="F23" i="9"/>
  <c r="E23" i="9"/>
  <c r="D23" i="9"/>
  <c r="M20" i="9"/>
  <c r="L20" i="9"/>
  <c r="K20" i="9"/>
  <c r="J20" i="9"/>
  <c r="I20" i="9"/>
  <c r="H20" i="9"/>
  <c r="G20" i="9"/>
  <c r="F20" i="9"/>
  <c r="E20" i="9"/>
  <c r="D20" i="9"/>
  <c r="M17" i="9"/>
  <c r="L17" i="9"/>
  <c r="K17" i="9"/>
  <c r="J17" i="9"/>
  <c r="I17" i="9"/>
  <c r="H17" i="9"/>
  <c r="G17" i="9"/>
  <c r="F17" i="9"/>
  <c r="E17" i="9"/>
  <c r="D17" i="9"/>
  <c r="M14" i="9"/>
  <c r="L14" i="9"/>
  <c r="K14" i="9"/>
  <c r="J14" i="9"/>
  <c r="I14" i="9"/>
  <c r="H14" i="9"/>
  <c r="G14" i="9"/>
  <c r="F14" i="9"/>
  <c r="E14" i="9"/>
  <c r="D14" i="9"/>
  <c r="M11" i="9"/>
  <c r="L11" i="9"/>
  <c r="K11" i="9"/>
  <c r="J11" i="9"/>
  <c r="I11" i="9"/>
  <c r="H11" i="9"/>
  <c r="G11" i="9"/>
  <c r="F11" i="9"/>
  <c r="E11" i="9"/>
  <c r="D11" i="9"/>
  <c r="E8" i="9"/>
  <c r="F8" i="9"/>
  <c r="G8" i="9"/>
  <c r="H8" i="9"/>
  <c r="I8" i="9"/>
  <c r="J8" i="9"/>
  <c r="K8" i="9"/>
  <c r="L8" i="9"/>
  <c r="M8" i="9"/>
  <c r="L53" i="35"/>
  <c r="J53" i="35"/>
  <c r="H53" i="35"/>
  <c r="H42" i="35"/>
  <c r="L21" i="35"/>
  <c r="J21" i="35"/>
  <c r="H21" i="35"/>
  <c r="T10" i="35"/>
  <c r="Q10" i="35"/>
  <c r="N10" i="35"/>
  <c r="L10" i="35"/>
  <c r="J10" i="35"/>
  <c r="H10" i="35"/>
  <c r="B10" i="35"/>
  <c r="F10" i="35"/>
  <c r="D10" i="35"/>
  <c r="D29" i="1"/>
  <c r="E29" i="1"/>
  <c r="F29" i="1"/>
  <c r="G29" i="1"/>
  <c r="H29" i="1"/>
  <c r="I29" i="1"/>
  <c r="J29" i="1"/>
  <c r="K29" i="1"/>
  <c r="C29" i="1"/>
  <c r="L29" i="1" s="1"/>
  <c r="B29" i="1"/>
  <c r="Z8" i="11" l="1"/>
  <c r="B8" i="11" s="1"/>
  <c r="D38" i="12"/>
  <c r="D6" i="12"/>
  <c r="C12" i="12"/>
  <c r="I6" i="12"/>
  <c r="C13" i="12"/>
  <c r="C9" i="12"/>
  <c r="C10" i="12"/>
  <c r="C11" i="12"/>
  <c r="C41" i="13"/>
  <c r="C40" i="13" s="1"/>
  <c r="G6" i="12"/>
  <c r="F6" i="12"/>
  <c r="E6" i="12"/>
  <c r="E30" i="12"/>
  <c r="C15" i="12"/>
  <c r="N7" i="10"/>
  <c r="H7" i="10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6" i="24"/>
  <c r="F77" i="24"/>
  <c r="F78" i="24"/>
  <c r="F79" i="24"/>
  <c r="F80" i="24"/>
  <c r="Y5" i="9"/>
  <c r="C17" i="11"/>
  <c r="C13" i="11"/>
  <c r="J18" i="11"/>
  <c r="C14" i="11"/>
  <c r="J19" i="11"/>
  <c r="J15" i="11"/>
  <c r="J14" i="11"/>
  <c r="J20" i="11"/>
  <c r="B20" i="11" s="1"/>
  <c r="J16" i="11"/>
  <c r="S8" i="11"/>
  <c r="J11" i="11"/>
  <c r="J12" i="11"/>
  <c r="J21" i="11"/>
  <c r="J22" i="11"/>
  <c r="C10" i="11"/>
  <c r="B10" i="11" s="1"/>
  <c r="C11" i="11"/>
  <c r="C12" i="11"/>
  <c r="C15" i="11"/>
  <c r="C16" i="11"/>
  <c r="C19" i="11"/>
  <c r="C20" i="11"/>
  <c r="C21" i="11"/>
  <c r="C8" i="11"/>
  <c r="B11" i="11" l="1"/>
  <c r="C7" i="12"/>
  <c r="B14" i="11"/>
  <c r="B22" i="11"/>
  <c r="B15" i="11"/>
  <c r="B21" i="11"/>
  <c r="B16" i="11"/>
  <c r="B19" i="11"/>
  <c r="B12" i="11"/>
  <c r="C18" i="11"/>
  <c r="B18" i="11" s="1"/>
  <c r="J13" i="11"/>
  <c r="B13" i="11" s="1"/>
  <c r="J17" i="11"/>
  <c r="B17" i="11" s="1"/>
  <c r="J42" i="35"/>
  <c r="L42" i="35"/>
  <c r="B46" i="2" l="1"/>
  <c r="J12" i="31" l="1"/>
  <c r="I12" i="31"/>
  <c r="H12" i="31"/>
  <c r="D14" i="33"/>
  <c r="B14" i="33"/>
  <c r="C20" i="33"/>
  <c r="C56" i="33"/>
  <c r="D56" i="33"/>
  <c r="E56" i="33"/>
  <c r="F56" i="33"/>
  <c r="G56" i="33"/>
  <c r="H56" i="33"/>
  <c r="I56" i="33"/>
  <c r="J56" i="33"/>
  <c r="K56" i="33"/>
  <c r="L56" i="33"/>
  <c r="M56" i="33"/>
  <c r="N56" i="33"/>
  <c r="O56" i="33"/>
  <c r="P56" i="33"/>
  <c r="Q56" i="33"/>
  <c r="R56" i="33"/>
  <c r="S56" i="33"/>
  <c r="C33" i="33"/>
  <c r="D33" i="33"/>
  <c r="E33" i="33"/>
  <c r="F33" i="33"/>
  <c r="G33" i="33"/>
  <c r="H33" i="33"/>
  <c r="I33" i="33"/>
  <c r="J33" i="33"/>
  <c r="K33" i="33"/>
  <c r="L33" i="33"/>
  <c r="M33" i="33"/>
  <c r="N33" i="33"/>
  <c r="O33" i="33"/>
  <c r="P33" i="33"/>
  <c r="Q33" i="33"/>
  <c r="R33" i="33"/>
  <c r="S33" i="33"/>
  <c r="D18" i="39"/>
  <c r="B12" i="39"/>
  <c r="C56" i="39"/>
  <c r="D56" i="39"/>
  <c r="E56" i="39"/>
  <c r="F56" i="39"/>
  <c r="G56" i="39"/>
  <c r="H56" i="39"/>
  <c r="I56" i="39"/>
  <c r="J56" i="39"/>
  <c r="K56" i="39"/>
  <c r="L56" i="39"/>
  <c r="M56" i="39"/>
  <c r="N56" i="39"/>
  <c r="O56" i="39"/>
  <c r="P56" i="39"/>
  <c r="Q56" i="39"/>
  <c r="R56" i="39"/>
  <c r="S56" i="39"/>
  <c r="B56" i="39"/>
  <c r="C33" i="39"/>
  <c r="D33" i="39"/>
  <c r="E33" i="39"/>
  <c r="F33" i="39"/>
  <c r="G33" i="39"/>
  <c r="H33" i="39"/>
  <c r="I33" i="39"/>
  <c r="J33" i="39"/>
  <c r="K33" i="39"/>
  <c r="L33" i="39"/>
  <c r="M33" i="39"/>
  <c r="N33" i="39"/>
  <c r="O33" i="39"/>
  <c r="P33" i="39"/>
  <c r="Q33" i="39"/>
  <c r="R33" i="39"/>
  <c r="S33" i="39"/>
  <c r="B33" i="39"/>
  <c r="E10" i="33" l="1"/>
  <c r="F10" i="33"/>
  <c r="G10" i="33"/>
  <c r="H10" i="33"/>
  <c r="I10" i="33"/>
  <c r="J10" i="33"/>
  <c r="K10" i="33"/>
  <c r="L10" i="33"/>
  <c r="M10" i="33"/>
  <c r="N10" i="33"/>
  <c r="O10" i="33"/>
  <c r="P10" i="33"/>
  <c r="Q10" i="33"/>
  <c r="R10" i="33"/>
  <c r="E10" i="39"/>
  <c r="F10" i="39"/>
  <c r="G10" i="39"/>
  <c r="H10" i="39"/>
  <c r="I10" i="39"/>
  <c r="J10" i="39"/>
  <c r="K10" i="39"/>
  <c r="L10" i="39"/>
  <c r="M10" i="39"/>
  <c r="N10" i="39"/>
  <c r="O10" i="39"/>
  <c r="P10" i="39"/>
  <c r="Q10" i="39"/>
  <c r="R10" i="39"/>
  <c r="S10" i="39"/>
  <c r="D22" i="39"/>
  <c r="C22" i="39"/>
  <c r="B22" i="39"/>
  <c r="D21" i="39"/>
  <c r="C21" i="39"/>
  <c r="B21" i="39"/>
  <c r="D20" i="39"/>
  <c r="C20" i="39"/>
  <c r="B20" i="39"/>
  <c r="D19" i="39"/>
  <c r="C19" i="39"/>
  <c r="B19" i="39"/>
  <c r="C18" i="39"/>
  <c r="B18" i="39"/>
  <c r="D17" i="39"/>
  <c r="C17" i="39"/>
  <c r="B17" i="39"/>
  <c r="D16" i="39"/>
  <c r="C16" i="39"/>
  <c r="B16" i="39"/>
  <c r="D15" i="39"/>
  <c r="C15" i="39"/>
  <c r="B15" i="39"/>
  <c r="D14" i="39"/>
  <c r="C14" i="39"/>
  <c r="B14" i="39"/>
  <c r="D13" i="39"/>
  <c r="C13" i="39"/>
  <c r="B13" i="39"/>
  <c r="D12" i="39"/>
  <c r="C12" i="39"/>
  <c r="D11" i="39"/>
  <c r="C11" i="39"/>
  <c r="B11" i="39"/>
  <c r="B12" i="33"/>
  <c r="C12" i="33"/>
  <c r="D12" i="33"/>
  <c r="B13" i="33"/>
  <c r="C13" i="33"/>
  <c r="D13" i="33"/>
  <c r="C14" i="33"/>
  <c r="B15" i="33"/>
  <c r="C15" i="33"/>
  <c r="D15" i="33"/>
  <c r="B16" i="33"/>
  <c r="C16" i="33"/>
  <c r="D16" i="33"/>
  <c r="B17" i="33"/>
  <c r="C17" i="33"/>
  <c r="D17" i="33"/>
  <c r="B18" i="33"/>
  <c r="C18" i="33"/>
  <c r="D18" i="33"/>
  <c r="B19" i="33"/>
  <c r="C19" i="33"/>
  <c r="D19" i="33"/>
  <c r="B20" i="33"/>
  <c r="D20" i="33"/>
  <c r="B21" i="33"/>
  <c r="C21" i="33"/>
  <c r="D21" i="33"/>
  <c r="B22" i="33"/>
  <c r="C22" i="33"/>
  <c r="D22" i="33"/>
  <c r="C11" i="33"/>
  <c r="D11" i="33"/>
  <c r="C10" i="39" l="1"/>
  <c r="D10" i="39"/>
  <c r="W11" i="18"/>
  <c r="T11" i="18"/>
  <c r="Q11" i="18"/>
  <c r="N11" i="18"/>
  <c r="K11" i="18"/>
  <c r="H11" i="18"/>
  <c r="E11" i="18"/>
  <c r="D11" i="18"/>
  <c r="C11" i="18"/>
  <c r="D10" i="33"/>
  <c r="C10" i="33"/>
  <c r="H10" i="30" l="1"/>
  <c r="I10" i="30"/>
  <c r="C10" i="30"/>
  <c r="D10" i="30"/>
  <c r="E10" i="30"/>
  <c r="F10" i="30"/>
  <c r="G10" i="30"/>
  <c r="S12" i="31" l="1"/>
  <c r="R12" i="31"/>
  <c r="Q12" i="31"/>
  <c r="N12" i="31"/>
  <c r="C12" i="31"/>
  <c r="D12" i="31"/>
  <c r="E12" i="31"/>
  <c r="F12" i="31"/>
  <c r="G12" i="31"/>
  <c r="H80" i="24" l="1"/>
  <c r="H79" i="24"/>
  <c r="H76" i="24"/>
  <c r="H77" i="24"/>
  <c r="H78" i="24"/>
  <c r="H75" i="24"/>
  <c r="H74" i="24"/>
  <c r="H73" i="24"/>
  <c r="H69" i="24"/>
  <c r="H70" i="24"/>
  <c r="H71" i="24"/>
  <c r="H72" i="24"/>
  <c r="H66" i="24"/>
  <c r="H67" i="24"/>
  <c r="H68" i="24"/>
  <c r="H64" i="24"/>
  <c r="H65" i="24"/>
  <c r="H63" i="24"/>
  <c r="K80" i="24" l="1"/>
  <c r="M80" i="24" s="1"/>
  <c r="K79" i="24"/>
  <c r="M79" i="24" s="1"/>
  <c r="K78" i="24"/>
  <c r="M78" i="24" s="1"/>
  <c r="K77" i="24"/>
  <c r="L77" i="24" s="1"/>
  <c r="K76" i="24"/>
  <c r="M76" i="24" s="1"/>
  <c r="K75" i="24"/>
  <c r="L75" i="24" s="1"/>
  <c r="K74" i="24"/>
  <c r="M74" i="24" s="1"/>
  <c r="K73" i="24"/>
  <c r="L73" i="24" s="1"/>
  <c r="K72" i="24"/>
  <c r="L72" i="24" s="1"/>
  <c r="K71" i="24"/>
  <c r="L71" i="24" s="1"/>
  <c r="K70" i="24"/>
  <c r="M70" i="24" s="1"/>
  <c r="K69" i="24"/>
  <c r="L69" i="24" s="1"/>
  <c r="K68" i="24"/>
  <c r="M68" i="24" s="1"/>
  <c r="K67" i="24"/>
  <c r="M67" i="24" s="1"/>
  <c r="K66" i="24"/>
  <c r="M66" i="24" s="1"/>
  <c r="K65" i="24"/>
  <c r="L65" i="24" s="1"/>
  <c r="K64" i="24"/>
  <c r="M64" i="24" s="1"/>
  <c r="K63" i="24"/>
  <c r="L63" i="24" s="1"/>
  <c r="M62" i="24"/>
  <c r="K62" i="24" s="1"/>
  <c r="M65" i="24" l="1"/>
  <c r="M72" i="24"/>
  <c r="L76" i="24"/>
  <c r="L80" i="24"/>
  <c r="M77" i="24"/>
  <c r="M73" i="24"/>
  <c r="M69" i="24"/>
  <c r="L68" i="24"/>
  <c r="L64" i="24"/>
  <c r="L67" i="24"/>
  <c r="L79" i="24"/>
  <c r="M63" i="24"/>
  <c r="L66" i="24"/>
  <c r="L70" i="24"/>
  <c r="M71" i="24"/>
  <c r="L74" i="24"/>
  <c r="M75" i="24"/>
  <c r="L78" i="24"/>
  <c r="AX34" i="9"/>
  <c r="AX33" i="9"/>
  <c r="AX32" i="9"/>
  <c r="AX31" i="9"/>
  <c r="AX30" i="9"/>
  <c r="AX29" i="9"/>
  <c r="AX28" i="9"/>
  <c r="AX27" i="9"/>
  <c r="AX26" i="9"/>
  <c r="AX25" i="9"/>
  <c r="AX24" i="9"/>
  <c r="AX23" i="9"/>
  <c r="AX22" i="9"/>
  <c r="AX21" i="9"/>
  <c r="AX20" i="9"/>
  <c r="AX19" i="9"/>
  <c r="AX18" i="9"/>
  <c r="AX17" i="9"/>
  <c r="AX16" i="9"/>
  <c r="AX15" i="9"/>
  <c r="AX14" i="9"/>
  <c r="AX13" i="9"/>
  <c r="AX12" i="9"/>
  <c r="AX11" i="9"/>
  <c r="AX10" i="9"/>
  <c r="AX9" i="9"/>
  <c r="AX8" i="9"/>
  <c r="BH7" i="9"/>
  <c r="BG7" i="9"/>
  <c r="BF7" i="9"/>
  <c r="BE7" i="9"/>
  <c r="BD7" i="9"/>
  <c r="BC7" i="9"/>
  <c r="BB7" i="9"/>
  <c r="BA7" i="9"/>
  <c r="AZ7" i="9"/>
  <c r="AY7" i="9"/>
  <c r="BH6" i="9"/>
  <c r="BG6" i="9"/>
  <c r="BF6" i="9"/>
  <c r="BE6" i="9"/>
  <c r="BD6" i="9"/>
  <c r="BC6" i="9"/>
  <c r="BB6" i="9"/>
  <c r="BA6" i="9"/>
  <c r="AZ6" i="9"/>
  <c r="AY6" i="9"/>
  <c r="BH5" i="9"/>
  <c r="BG5" i="9"/>
  <c r="BF5" i="9"/>
  <c r="BE5" i="9"/>
  <c r="BD5" i="9"/>
  <c r="BC5" i="9"/>
  <c r="BB5" i="9"/>
  <c r="BA5" i="9"/>
  <c r="AZ5" i="9"/>
  <c r="AY5" i="9"/>
  <c r="AX67" i="9"/>
  <c r="AX66" i="9"/>
  <c r="AX65" i="9"/>
  <c r="AX64" i="9"/>
  <c r="AX63" i="9"/>
  <c r="AX62" i="9"/>
  <c r="AX61" i="9"/>
  <c r="AX60" i="9"/>
  <c r="AX59" i="9"/>
  <c r="AX58" i="9"/>
  <c r="AX57" i="9"/>
  <c r="AX56" i="9"/>
  <c r="AX55" i="9"/>
  <c r="AX54" i="9"/>
  <c r="AX53" i="9"/>
  <c r="AX52" i="9"/>
  <c r="AX51" i="9"/>
  <c r="AX50" i="9"/>
  <c r="AX49" i="9"/>
  <c r="AX48" i="9"/>
  <c r="AX47" i="9"/>
  <c r="AX46" i="9"/>
  <c r="AX45" i="9"/>
  <c r="AX44" i="9"/>
  <c r="AX43" i="9"/>
  <c r="AX42" i="9"/>
  <c r="AX41" i="9"/>
  <c r="AI67" i="9"/>
  <c r="AI66" i="9"/>
  <c r="AI65" i="9"/>
  <c r="AI64" i="9"/>
  <c r="AI63" i="9"/>
  <c r="AI62" i="9"/>
  <c r="AI61" i="9"/>
  <c r="AI60" i="9"/>
  <c r="AI59" i="9"/>
  <c r="AI58" i="9"/>
  <c r="AI57" i="9"/>
  <c r="AI56" i="9"/>
  <c r="AI55" i="9"/>
  <c r="AI54" i="9"/>
  <c r="AI53" i="9"/>
  <c r="AI52" i="9"/>
  <c r="AI51" i="9"/>
  <c r="AI50" i="9"/>
  <c r="AI49" i="9"/>
  <c r="AI48" i="9"/>
  <c r="AI47" i="9"/>
  <c r="AI46" i="9"/>
  <c r="AI45" i="9"/>
  <c r="AI44" i="9"/>
  <c r="AI43" i="9"/>
  <c r="AI42" i="9"/>
  <c r="AI41" i="9"/>
  <c r="AI34" i="9"/>
  <c r="AI33" i="9"/>
  <c r="AI32" i="9"/>
  <c r="AI31" i="9"/>
  <c r="AI30" i="9"/>
  <c r="AI29" i="9"/>
  <c r="AI28" i="9"/>
  <c r="AI27" i="9"/>
  <c r="AI26" i="9"/>
  <c r="AI25" i="9"/>
  <c r="AI24" i="9"/>
  <c r="AI23" i="9"/>
  <c r="AI22" i="9"/>
  <c r="AI21" i="9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S7" i="9"/>
  <c r="AR7" i="9"/>
  <c r="AQ7" i="9"/>
  <c r="AP7" i="9"/>
  <c r="AO7" i="9"/>
  <c r="AN7" i="9"/>
  <c r="AM7" i="9"/>
  <c r="AL7" i="9"/>
  <c r="AK7" i="9"/>
  <c r="AJ7" i="9"/>
  <c r="AS6" i="9"/>
  <c r="AR6" i="9"/>
  <c r="AQ6" i="9"/>
  <c r="AP6" i="9"/>
  <c r="AO6" i="9"/>
  <c r="AN6" i="9"/>
  <c r="AM6" i="9"/>
  <c r="AL6" i="9"/>
  <c r="AK6" i="9"/>
  <c r="AJ6" i="9"/>
  <c r="AS5" i="9"/>
  <c r="AR5" i="9"/>
  <c r="AQ5" i="9"/>
  <c r="AP5" i="9"/>
  <c r="AO5" i="9"/>
  <c r="AN5" i="9"/>
  <c r="AM5" i="9"/>
  <c r="AL5" i="9"/>
  <c r="AK5" i="9"/>
  <c r="AJ5" i="9"/>
  <c r="AX5" i="9" l="1"/>
  <c r="AX6" i="9"/>
  <c r="AX7" i="9"/>
  <c r="AI5" i="9"/>
  <c r="AI7" i="9"/>
  <c r="AI6" i="9"/>
  <c r="R66" i="9"/>
  <c r="R67" i="9"/>
  <c r="R62" i="9"/>
  <c r="R63" i="9"/>
  <c r="R64" i="9"/>
  <c r="R59" i="9"/>
  <c r="R60" i="9"/>
  <c r="R61" i="9"/>
  <c r="R58" i="9"/>
  <c r="R57" i="9"/>
  <c r="R56" i="9"/>
  <c r="R53" i="9"/>
  <c r="R54" i="9"/>
  <c r="R55" i="9"/>
  <c r="R50" i="9"/>
  <c r="R51" i="9"/>
  <c r="R52" i="9"/>
  <c r="R48" i="9"/>
  <c r="R49" i="9"/>
  <c r="R47" i="9"/>
  <c r="R45" i="9"/>
  <c r="R46" i="9"/>
  <c r="R42" i="9"/>
  <c r="R43" i="9"/>
  <c r="R44" i="9"/>
  <c r="R41" i="9"/>
  <c r="R34" i="9"/>
  <c r="R31" i="9"/>
  <c r="R32" i="9"/>
  <c r="R33" i="9"/>
  <c r="R30" i="9"/>
  <c r="R29" i="9"/>
  <c r="R28" i="9"/>
  <c r="R27" i="9"/>
  <c r="R26" i="9"/>
  <c r="R25" i="9"/>
  <c r="R24" i="9"/>
  <c r="R23" i="9"/>
  <c r="R22" i="9"/>
  <c r="R21" i="9"/>
  <c r="R20" i="9"/>
  <c r="R19" i="9"/>
  <c r="R18" i="9"/>
  <c r="R17" i="9"/>
  <c r="R16" i="9"/>
  <c r="R15" i="9"/>
  <c r="R14" i="9"/>
  <c r="R13" i="9"/>
  <c r="R12" i="9"/>
  <c r="R11" i="9"/>
  <c r="R10" i="9"/>
  <c r="R9" i="9"/>
  <c r="R8" i="9"/>
  <c r="AD7" i="9"/>
  <c r="AD6" i="9"/>
  <c r="AC7" i="9"/>
  <c r="AC6" i="9"/>
  <c r="AC5" i="9"/>
  <c r="AB7" i="9"/>
  <c r="AB6" i="9"/>
  <c r="AA7" i="9"/>
  <c r="AA6" i="9"/>
  <c r="AA5" i="9"/>
  <c r="Z6" i="9"/>
  <c r="Z7" i="9"/>
  <c r="X5" i="9"/>
  <c r="X6" i="9"/>
  <c r="X7" i="9"/>
  <c r="W6" i="9"/>
  <c r="W7" i="9"/>
  <c r="V5" i="9"/>
  <c r="V6" i="9"/>
  <c r="V7" i="9"/>
  <c r="U6" i="9"/>
  <c r="U7" i="9"/>
  <c r="T7" i="9"/>
  <c r="T6" i="9"/>
  <c r="S6" i="9"/>
  <c r="S7" i="9"/>
  <c r="AD5" i="9"/>
  <c r="AB5" i="9"/>
  <c r="Z5" i="9"/>
  <c r="W5" i="9"/>
  <c r="U5" i="9"/>
  <c r="S5" i="9"/>
  <c r="E7" i="9"/>
  <c r="F7" i="9"/>
  <c r="G7" i="9"/>
  <c r="H7" i="9"/>
  <c r="I7" i="9"/>
  <c r="J7" i="9"/>
  <c r="K7" i="9"/>
  <c r="L7" i="9"/>
  <c r="M7" i="9"/>
  <c r="E6" i="9"/>
  <c r="F6" i="9"/>
  <c r="G6" i="9"/>
  <c r="H6" i="9"/>
  <c r="I6" i="9"/>
  <c r="J6" i="9"/>
  <c r="K6" i="9"/>
  <c r="L6" i="9"/>
  <c r="M6" i="9"/>
  <c r="M5" i="9"/>
  <c r="L5" i="9"/>
  <c r="K5" i="9"/>
  <c r="J5" i="9"/>
  <c r="I5" i="9"/>
  <c r="H5" i="9"/>
  <c r="G5" i="9"/>
  <c r="F5" i="9"/>
  <c r="E5" i="9"/>
  <c r="D7" i="9"/>
  <c r="D6" i="9"/>
  <c r="C5" i="9"/>
  <c r="R65" i="9" l="1"/>
  <c r="R5" i="9" s="1"/>
  <c r="T5" i="9"/>
  <c r="R6" i="9"/>
  <c r="R7" i="9"/>
  <c r="Q42" i="35"/>
  <c r="T53" i="35"/>
  <c r="Q53" i="35"/>
  <c r="T42" i="35"/>
  <c r="B21" i="35"/>
  <c r="T21" i="35"/>
  <c r="Q21" i="35"/>
  <c r="N21" i="35"/>
  <c r="F21" i="35"/>
  <c r="D21" i="35"/>
  <c r="L9" i="35" l="1"/>
  <c r="F42" i="35"/>
  <c r="H9" i="35"/>
  <c r="N53" i="35"/>
  <c r="B53" i="35" s="1"/>
  <c r="J9" i="35"/>
  <c r="D53" i="35"/>
  <c r="F53" i="35"/>
  <c r="D42" i="35"/>
  <c r="F9" i="35" l="1"/>
  <c r="B42" i="35"/>
  <c r="B9" i="35" s="1"/>
  <c r="D9" i="35"/>
  <c r="M11" i="2" l="1"/>
  <c r="J11" i="2"/>
  <c r="K11" i="2"/>
  <c r="H11" i="2"/>
  <c r="G11" i="2"/>
  <c r="F11" i="2" l="1"/>
  <c r="L11" i="2" s="1"/>
  <c r="D11" i="2" l="1"/>
  <c r="I11" i="2"/>
  <c r="E11" i="2"/>
  <c r="C11" i="2" l="1"/>
  <c r="N42" i="35"/>
  <c r="N9" i="35" s="1"/>
  <c r="Q9" i="35"/>
  <c r="T9" i="35" l="1"/>
</calcChain>
</file>

<file path=xl/sharedStrings.xml><?xml version="1.0" encoding="utf-8"?>
<sst xmlns="http://schemas.openxmlformats.org/spreadsheetml/2006/main" count="2932" uniqueCount="903">
  <si>
    <t>남</t>
  </si>
  <si>
    <t>여</t>
  </si>
  <si>
    <t>Year</t>
  </si>
  <si>
    <t>Male</t>
  </si>
  <si>
    <t>Female</t>
  </si>
  <si>
    <t>Foreigner</t>
  </si>
  <si>
    <t>1997</t>
  </si>
  <si>
    <t>1998</t>
  </si>
  <si>
    <t>단위 : 세대, 명</t>
  </si>
  <si>
    <t>계</t>
  </si>
  <si>
    <t>Total</t>
  </si>
  <si>
    <t>장안구</t>
  </si>
  <si>
    <t>율천동</t>
  </si>
  <si>
    <t>정자1동</t>
  </si>
  <si>
    <t>정자2동</t>
  </si>
  <si>
    <t>Jeongja 2-dong</t>
  </si>
  <si>
    <t>정자3동</t>
  </si>
  <si>
    <t>Jeongja 3-dong</t>
  </si>
  <si>
    <t>영화동</t>
  </si>
  <si>
    <t>송죽동</t>
  </si>
  <si>
    <t>조원1동</t>
  </si>
  <si>
    <t>조원2동</t>
  </si>
  <si>
    <t>Jowon 2-dong</t>
  </si>
  <si>
    <t>연무동</t>
  </si>
  <si>
    <t>권선구</t>
  </si>
  <si>
    <t>세류1동</t>
  </si>
  <si>
    <t>세류2동</t>
  </si>
  <si>
    <t>Seryu 2-dong</t>
  </si>
  <si>
    <t>세류3동</t>
  </si>
  <si>
    <t>Seryu 3-dong</t>
  </si>
  <si>
    <t>평동</t>
  </si>
  <si>
    <t>Pyeong-dong</t>
  </si>
  <si>
    <t>서둔동</t>
  </si>
  <si>
    <t>Seodun-dong</t>
  </si>
  <si>
    <t>구운동</t>
  </si>
  <si>
    <t>권선1동</t>
  </si>
  <si>
    <t>권선2동</t>
  </si>
  <si>
    <t>곡선동</t>
  </si>
  <si>
    <t>입북동</t>
  </si>
  <si>
    <t>Ipbuk-dong</t>
  </si>
  <si>
    <t>팔달구</t>
  </si>
  <si>
    <t>Hwaseo 2-dong</t>
  </si>
  <si>
    <t>Ji-dong</t>
  </si>
  <si>
    <t>영통구</t>
  </si>
  <si>
    <t>매탄1동</t>
  </si>
  <si>
    <t>매탄2동</t>
  </si>
  <si>
    <t>Maetan 2-dong</t>
  </si>
  <si>
    <t>매탄3동</t>
  </si>
  <si>
    <t>Maetan 3-dong</t>
  </si>
  <si>
    <t>매탄4동</t>
  </si>
  <si>
    <t>Maetan 4-dong</t>
  </si>
  <si>
    <t>원천동</t>
  </si>
  <si>
    <t>영통1동</t>
  </si>
  <si>
    <t>영통2동</t>
  </si>
  <si>
    <t>태장동</t>
  </si>
  <si>
    <t>단위 : 명, ％</t>
  </si>
  <si>
    <t>10 ∼ 14세</t>
  </si>
  <si>
    <t>20 ∼ 24세</t>
  </si>
  <si>
    <t>25 ∼ 29세</t>
  </si>
  <si>
    <t>30 ∼ 34세</t>
  </si>
  <si>
    <t>35 ∼ 39세</t>
  </si>
  <si>
    <t>40 ∼ 44세</t>
  </si>
  <si>
    <t>45 ∼ 49세</t>
  </si>
  <si>
    <t>50 ∼ 54세</t>
  </si>
  <si>
    <t>55 ∼ 59세</t>
  </si>
  <si>
    <t>60 ∼ 64세</t>
  </si>
  <si>
    <t>65 ∼ 69세</t>
  </si>
  <si>
    <t>70 ∼ 74세</t>
  </si>
  <si>
    <t>75 ∼ 79세</t>
  </si>
  <si>
    <t>80 ∼ 84세</t>
  </si>
  <si>
    <t>85세 이상</t>
  </si>
  <si>
    <t>및</t>
    <phoneticPr fontId="0" type="noConversion"/>
  </si>
  <si>
    <t>총    계</t>
  </si>
  <si>
    <t>Unit : person, %</t>
  </si>
  <si>
    <t xml:space="preserve">Gender </t>
  </si>
  <si>
    <t>&amp;</t>
  </si>
  <si>
    <t>0  ∼  4세</t>
  </si>
  <si>
    <t>0  ~  4years</t>
  </si>
  <si>
    <t>5  ∼  9세</t>
  </si>
  <si>
    <t>5  ~  9years</t>
  </si>
  <si>
    <t>10 ~ 14years</t>
  </si>
  <si>
    <t>15 ∼ 19세</t>
  </si>
  <si>
    <t>15 ~ 19years</t>
  </si>
  <si>
    <t>20 ~ 24years</t>
  </si>
  <si>
    <t>25 ~ 29years</t>
  </si>
  <si>
    <t>30 ~ 34years</t>
  </si>
  <si>
    <t>35 ~ 39years</t>
  </si>
  <si>
    <t>40 ~ 44years</t>
  </si>
  <si>
    <t>45 ~ 49years</t>
  </si>
  <si>
    <t>50 ~ 54years</t>
  </si>
  <si>
    <t>55 ~ 59years</t>
  </si>
  <si>
    <t>60 ~ 64years</t>
  </si>
  <si>
    <t>65 ~ 69years</t>
  </si>
  <si>
    <t>70 ~ 74years</t>
  </si>
  <si>
    <t>75 ~ 79years</t>
  </si>
  <si>
    <t>80 ~ 84years</t>
  </si>
  <si>
    <t>85years &amp; Over</t>
  </si>
  <si>
    <t>단위 : 명</t>
  </si>
  <si>
    <t>Unit : person</t>
  </si>
  <si>
    <t>장 안 구</t>
  </si>
  <si>
    <t>권 선 구</t>
  </si>
  <si>
    <t>세류 1동</t>
  </si>
  <si>
    <t>세류 2동</t>
  </si>
  <si>
    <t>세류 3동</t>
  </si>
  <si>
    <t>평  동</t>
  </si>
  <si>
    <t>서 둔 동</t>
  </si>
  <si>
    <t>구 운 동</t>
  </si>
  <si>
    <t>곡 선 동</t>
  </si>
  <si>
    <t>입 북 동</t>
  </si>
  <si>
    <t>팔 달 구</t>
  </si>
  <si>
    <t>Jangan-gu</t>
  </si>
  <si>
    <t>Pajang-dong</t>
  </si>
  <si>
    <t>Yulcheon-dong</t>
  </si>
  <si>
    <t>Jeongja 1-dong</t>
  </si>
  <si>
    <t>Yeonghwa-dong</t>
  </si>
  <si>
    <t>Songjuk-dong</t>
  </si>
  <si>
    <t>Yeonmu-dong</t>
  </si>
  <si>
    <t>Gwonseon-gu</t>
  </si>
  <si>
    <t>Seryu 1-dong</t>
  </si>
  <si>
    <t>Guun-dong</t>
  </si>
  <si>
    <t>Gokseon-dong</t>
  </si>
  <si>
    <t>Paldal-gu</t>
  </si>
  <si>
    <t>Yeongtong 2-dong</t>
  </si>
  <si>
    <t>총  계</t>
  </si>
  <si>
    <t>10 ∼ 14years</t>
  </si>
  <si>
    <t>15 ∼ 19years</t>
  </si>
  <si>
    <t>20 ∼ 24years</t>
  </si>
  <si>
    <t>25 ∼ 29years</t>
  </si>
  <si>
    <t>30 ∼ 34years</t>
  </si>
  <si>
    <t>35 ∼ 39years</t>
  </si>
  <si>
    <t>40 ∼ 44years</t>
  </si>
  <si>
    <t>45 ∼ 49years</t>
  </si>
  <si>
    <t>50 ∼ 54years</t>
  </si>
  <si>
    <t>55 ∼ 59years</t>
  </si>
  <si>
    <t>60 ∼ 64years</t>
  </si>
  <si>
    <t>65 ∼ 69years</t>
  </si>
  <si>
    <t>70 ∼ 74years</t>
  </si>
  <si>
    <t>75 ∼ 79years</t>
  </si>
  <si>
    <t>80 ∼ 84years</t>
  </si>
  <si>
    <t xml:space="preserve">85years </t>
  </si>
  <si>
    <t>and</t>
  </si>
  <si>
    <t>Over</t>
  </si>
  <si>
    <t>Number of rooms used</t>
  </si>
  <si>
    <t>성         별</t>
    <phoneticPr fontId="16" type="noConversion"/>
  </si>
  <si>
    <t xml:space="preserve">Gender </t>
    <phoneticPr fontId="16" type="noConversion"/>
  </si>
  <si>
    <t>&amp;</t>
    <phoneticPr fontId="16" type="noConversion"/>
  </si>
  <si>
    <t>5세 계급별</t>
    <phoneticPr fontId="16" type="noConversion"/>
  </si>
  <si>
    <t>총    계</t>
    <phoneticPr fontId="16" type="noConversion"/>
  </si>
  <si>
    <t>Total</t>
    <phoneticPr fontId="16" type="noConversion"/>
  </si>
  <si>
    <t>0  ∼  4세</t>
    <phoneticPr fontId="16" type="noConversion"/>
  </si>
  <si>
    <t>0  ~  4years</t>
    <phoneticPr fontId="16" type="noConversion"/>
  </si>
  <si>
    <t>5  ∼  9세</t>
    <phoneticPr fontId="16" type="noConversion"/>
  </si>
  <si>
    <t>5  ~  9years</t>
    <phoneticPr fontId="16" type="noConversion"/>
  </si>
  <si>
    <t>10 ~ 14years</t>
    <phoneticPr fontId="16" type="noConversion"/>
  </si>
  <si>
    <t>15 ∼ 19세</t>
    <phoneticPr fontId="16" type="noConversion"/>
  </si>
  <si>
    <t>15 ~ 19years</t>
    <phoneticPr fontId="16" type="noConversion"/>
  </si>
  <si>
    <t>20 ~ 24years</t>
    <phoneticPr fontId="16" type="noConversion"/>
  </si>
  <si>
    <t>25 ~ 29years</t>
    <phoneticPr fontId="16" type="noConversion"/>
  </si>
  <si>
    <t>30 ~ 34years</t>
    <phoneticPr fontId="16" type="noConversion"/>
  </si>
  <si>
    <t>35 ~ 39years</t>
    <phoneticPr fontId="16" type="noConversion"/>
  </si>
  <si>
    <t>40 ~ 44years</t>
    <phoneticPr fontId="16" type="noConversion"/>
  </si>
  <si>
    <t>45 ~ 49years</t>
    <phoneticPr fontId="16" type="noConversion"/>
  </si>
  <si>
    <t>50 ~ 54years</t>
    <phoneticPr fontId="16" type="noConversion"/>
  </si>
  <si>
    <t>55 ~ 59years</t>
    <phoneticPr fontId="16" type="noConversion"/>
  </si>
  <si>
    <t>60 ~ 64years</t>
    <phoneticPr fontId="16" type="noConversion"/>
  </si>
  <si>
    <t>65 ~ 69years</t>
    <phoneticPr fontId="16" type="noConversion"/>
  </si>
  <si>
    <t>70 ~ 74years</t>
    <phoneticPr fontId="16" type="noConversion"/>
  </si>
  <si>
    <t>75 ~ 79years</t>
    <phoneticPr fontId="16" type="noConversion"/>
  </si>
  <si>
    <t>80 ~ 84years</t>
    <phoneticPr fontId="16" type="noConversion"/>
  </si>
  <si>
    <t>85years &amp; Over</t>
    <phoneticPr fontId="16" type="noConversion"/>
  </si>
  <si>
    <t>계</t>
    <phoneticPr fontId="19" type="noConversion"/>
  </si>
  <si>
    <t xml:space="preserve"> </t>
    <phoneticPr fontId="19" type="noConversion"/>
  </si>
  <si>
    <t>단위 : 가구</t>
    <phoneticPr fontId="19" type="noConversion"/>
  </si>
  <si>
    <t>unit : household</t>
    <phoneticPr fontId="19" type="noConversion"/>
  </si>
  <si>
    <t>자기집</t>
    <phoneticPr fontId="19" type="noConversion"/>
  </si>
  <si>
    <t>전  세</t>
    <phoneticPr fontId="19" type="noConversion"/>
  </si>
  <si>
    <t>보증부월세</t>
    <phoneticPr fontId="19" type="noConversion"/>
  </si>
  <si>
    <t>무보증월세</t>
    <phoneticPr fontId="19" type="noConversion"/>
  </si>
  <si>
    <t>사글세</t>
    <phoneticPr fontId="19" type="noConversion"/>
  </si>
  <si>
    <t>무   상</t>
    <phoneticPr fontId="19" type="noConversion"/>
  </si>
  <si>
    <t xml:space="preserve">
Total</t>
    <phoneticPr fontId="19" type="noConversion"/>
  </si>
  <si>
    <t xml:space="preserve">
Owned</t>
    <phoneticPr fontId="19" type="noConversion"/>
  </si>
  <si>
    <t xml:space="preserve">
Free rent</t>
    <phoneticPr fontId="19" type="noConversion"/>
  </si>
  <si>
    <t>단독주택</t>
    <phoneticPr fontId="19" type="noConversion"/>
  </si>
  <si>
    <t>아  파  트</t>
    <phoneticPr fontId="19" type="noConversion"/>
  </si>
  <si>
    <t>연립주택</t>
    <phoneticPr fontId="19" type="noConversion"/>
  </si>
  <si>
    <t>Row house</t>
    <phoneticPr fontId="19" type="noConversion"/>
  </si>
  <si>
    <t>다세대주택</t>
    <phoneticPr fontId="19" type="noConversion"/>
  </si>
  <si>
    <t>주     택</t>
    <phoneticPr fontId="19" type="noConversion"/>
  </si>
  <si>
    <t>권선구</t>
    <phoneticPr fontId="19" type="noConversion"/>
  </si>
  <si>
    <t>unit : household</t>
    <phoneticPr fontId="20" type="noConversion"/>
  </si>
  <si>
    <t xml:space="preserve">사   용   방   수   </t>
    <phoneticPr fontId="20" type="noConversion"/>
  </si>
  <si>
    <t>평균사용방수</t>
    <phoneticPr fontId="20" type="noConversion"/>
  </si>
  <si>
    <t>Type of Housing
Units &amp; Gu</t>
    <phoneticPr fontId="20" type="noConversion"/>
  </si>
  <si>
    <t>합    계</t>
    <phoneticPr fontId="20" type="noConversion"/>
  </si>
  <si>
    <t>구          별</t>
    <phoneticPr fontId="20" type="noConversion"/>
  </si>
  <si>
    <t>Total</t>
    <phoneticPr fontId="20" type="noConversion"/>
  </si>
  <si>
    <t>Average</t>
    <phoneticPr fontId="20" type="noConversion"/>
  </si>
  <si>
    <t>Housing units</t>
    <phoneticPr fontId="20" type="noConversion"/>
  </si>
  <si>
    <t>단독주택</t>
    <phoneticPr fontId="20" type="noConversion"/>
  </si>
  <si>
    <t>Detached dweling</t>
    <phoneticPr fontId="20" type="noConversion"/>
  </si>
  <si>
    <t>아파트</t>
    <phoneticPr fontId="20" type="noConversion"/>
  </si>
  <si>
    <t>Apartment</t>
    <phoneticPr fontId="20" type="noConversion"/>
  </si>
  <si>
    <t>연립주택</t>
    <phoneticPr fontId="20" type="noConversion"/>
  </si>
  <si>
    <t>다세대주택</t>
    <phoneticPr fontId="20" type="noConversion"/>
  </si>
  <si>
    <t xml:space="preserve">1)  </t>
    <phoneticPr fontId="20" type="noConversion"/>
  </si>
  <si>
    <t xml:space="preserve">2)  </t>
    <phoneticPr fontId="20" type="noConversion"/>
  </si>
  <si>
    <t>Jangan-gu</t>
    <phoneticPr fontId="20" type="noConversion"/>
  </si>
  <si>
    <t>Gwonseon-gu</t>
    <phoneticPr fontId="20" type="noConversion"/>
  </si>
  <si>
    <t>Year  &amp;</t>
    <phoneticPr fontId="16" type="noConversion"/>
  </si>
  <si>
    <t>단위 : 명, %</t>
  </si>
  <si>
    <t>Jan.</t>
  </si>
  <si>
    <t>Feb.</t>
  </si>
  <si>
    <t>Mar.</t>
  </si>
  <si>
    <t>Apr.</t>
  </si>
  <si>
    <t>May</t>
  </si>
  <si>
    <t>June</t>
  </si>
  <si>
    <t>July</t>
  </si>
  <si>
    <t>Aug.</t>
  </si>
  <si>
    <t>Sept.</t>
  </si>
  <si>
    <t>Oct.</t>
  </si>
  <si>
    <t>Nov.</t>
  </si>
  <si>
    <t>Dec.</t>
  </si>
  <si>
    <t>Yeongtong-gu</t>
    <phoneticPr fontId="19" type="noConversion"/>
  </si>
  <si>
    <t>2003</t>
  </si>
  <si>
    <t>2004</t>
  </si>
  <si>
    <t>및</t>
    <phoneticPr fontId="20" type="noConversion"/>
  </si>
  <si>
    <t>주택의 종류</t>
    <phoneticPr fontId="20" type="noConversion"/>
  </si>
  <si>
    <t>비거주용건물내주택</t>
    <phoneticPr fontId="19" type="noConversion"/>
  </si>
  <si>
    <t>단위 : 세대, 명</t>
    <phoneticPr fontId="16" type="noConversion"/>
  </si>
  <si>
    <t>인    구</t>
    <phoneticPr fontId="16" type="noConversion"/>
  </si>
  <si>
    <t>세대당 인구</t>
    <phoneticPr fontId="16" type="noConversion"/>
  </si>
  <si>
    <t>Population</t>
    <phoneticPr fontId="16" type="noConversion"/>
  </si>
  <si>
    <t>Person  per</t>
    <phoneticPr fontId="16" type="noConversion"/>
  </si>
  <si>
    <t>households</t>
    <phoneticPr fontId="16" type="noConversion"/>
  </si>
  <si>
    <t>increase rate</t>
    <phoneticPr fontId="16" type="noConversion"/>
  </si>
  <si>
    <t>Area</t>
    <phoneticPr fontId="16" type="noConversion"/>
  </si>
  <si>
    <t>household</t>
    <phoneticPr fontId="16" type="noConversion"/>
  </si>
  <si>
    <t>Unit : hosehold, person</t>
    <phoneticPr fontId="16" type="noConversion"/>
  </si>
  <si>
    <t>Unit : household, person</t>
    <phoneticPr fontId="16" type="noConversion"/>
  </si>
  <si>
    <t>세   대   당</t>
    <phoneticPr fontId="16" type="noConversion"/>
  </si>
  <si>
    <t>65세 이상</t>
    <phoneticPr fontId="16" type="noConversion"/>
  </si>
  <si>
    <t xml:space="preserve"> </t>
    <phoneticPr fontId="16" type="noConversion"/>
  </si>
  <si>
    <t>구·동별</t>
    <phoneticPr fontId="16" type="noConversion"/>
  </si>
  <si>
    <t>Gu - Dong</t>
    <phoneticPr fontId="16" type="noConversion"/>
  </si>
  <si>
    <t>성별 및 
5세 계급별</t>
    <phoneticPr fontId="16" type="noConversion"/>
  </si>
  <si>
    <t>남          자</t>
    <phoneticPr fontId="18" type="noConversion"/>
  </si>
  <si>
    <t>Five year
group</t>
    <phoneticPr fontId="18" type="noConversion"/>
  </si>
  <si>
    <t>유배우</t>
    <phoneticPr fontId="18" type="noConversion"/>
  </si>
  <si>
    <t>사  별</t>
    <phoneticPr fontId="18" type="noConversion"/>
  </si>
  <si>
    <t>이  혼</t>
    <phoneticPr fontId="18" type="noConversion"/>
  </si>
  <si>
    <t>미  혼</t>
    <phoneticPr fontId="18" type="noConversion"/>
  </si>
  <si>
    <t>Widowed</t>
    <phoneticPr fontId="18" type="noConversion"/>
  </si>
  <si>
    <t>Divorced</t>
    <phoneticPr fontId="18" type="noConversion"/>
  </si>
  <si>
    <t>Never married</t>
    <phoneticPr fontId="18" type="noConversion"/>
  </si>
  <si>
    <t>Unknown</t>
    <phoneticPr fontId="18" type="noConversion"/>
  </si>
  <si>
    <t>15 ∼ 19세</t>
    <phoneticPr fontId="18" type="noConversion"/>
  </si>
  <si>
    <t>15 ∼ 19year</t>
    <phoneticPr fontId="18" type="noConversion"/>
  </si>
  <si>
    <t>20 ∼ 24세</t>
    <phoneticPr fontId="18" type="noConversion"/>
  </si>
  <si>
    <t>20 ∼ 24year</t>
    <phoneticPr fontId="18" type="noConversion"/>
  </si>
  <si>
    <t>30 ∼ 34year</t>
    <phoneticPr fontId="18" type="noConversion"/>
  </si>
  <si>
    <t>35 ∼ 39year</t>
    <phoneticPr fontId="18" type="noConversion"/>
  </si>
  <si>
    <t>40 ∼ 44year</t>
    <phoneticPr fontId="18" type="noConversion"/>
  </si>
  <si>
    <t>45 ∼ 49year</t>
    <phoneticPr fontId="18" type="noConversion"/>
  </si>
  <si>
    <t>50 ∼ 54year</t>
    <phoneticPr fontId="18" type="noConversion"/>
  </si>
  <si>
    <t>55 ∼ 59year</t>
    <phoneticPr fontId="18" type="noConversion"/>
  </si>
  <si>
    <t>60 ∼ 64year</t>
    <phoneticPr fontId="18" type="noConversion"/>
  </si>
  <si>
    <t>65 ∼ 69year</t>
    <phoneticPr fontId="18" type="noConversion"/>
  </si>
  <si>
    <t>70 ∼ 74year</t>
    <phoneticPr fontId="18" type="noConversion"/>
  </si>
  <si>
    <t>75 ∼ 79year</t>
    <phoneticPr fontId="18" type="noConversion"/>
  </si>
  <si>
    <t>Five year
group</t>
    <phoneticPr fontId="19" type="noConversion"/>
  </si>
  <si>
    <t>5세 계급별</t>
    <phoneticPr fontId="18" type="noConversion"/>
  </si>
  <si>
    <t xml:space="preserve">중           퇴                    Dropped  out </t>
    <phoneticPr fontId="18" type="noConversion"/>
  </si>
  <si>
    <t>수           료                  Completed</t>
    <phoneticPr fontId="19" type="noConversion"/>
  </si>
  <si>
    <t>초등학교</t>
    <phoneticPr fontId="19" type="noConversion"/>
  </si>
  <si>
    <t>중학교</t>
    <phoneticPr fontId="18" type="noConversion"/>
  </si>
  <si>
    <t>대학</t>
    <phoneticPr fontId="18" type="noConversion"/>
  </si>
  <si>
    <t>대학교</t>
    <phoneticPr fontId="18" type="noConversion"/>
  </si>
  <si>
    <t>대학원</t>
    <phoneticPr fontId="18" type="noConversion"/>
  </si>
  <si>
    <t>대학</t>
    <phoneticPr fontId="19" type="noConversion"/>
  </si>
  <si>
    <t>대학교</t>
    <phoneticPr fontId="19" type="noConversion"/>
  </si>
  <si>
    <t>미취학</t>
    <phoneticPr fontId="18" type="noConversion"/>
  </si>
  <si>
    <t>미   상</t>
    <phoneticPr fontId="18" type="noConversion"/>
  </si>
  <si>
    <t>Total</t>
    <phoneticPr fontId="19" type="noConversion"/>
  </si>
  <si>
    <t>Middle
school</t>
    <phoneticPr fontId="19" type="noConversion"/>
  </si>
  <si>
    <t>High
school</t>
    <phoneticPr fontId="19" type="noConversion"/>
  </si>
  <si>
    <t>Junior
college</t>
    <phoneticPr fontId="19" type="noConversion"/>
  </si>
  <si>
    <t>University</t>
    <phoneticPr fontId="19" type="noConversion"/>
  </si>
  <si>
    <t>Never attending</t>
    <phoneticPr fontId="19" type="noConversion"/>
  </si>
  <si>
    <t>Unknown</t>
    <phoneticPr fontId="19" type="noConversion"/>
  </si>
  <si>
    <t>-</t>
    <phoneticPr fontId="19" type="noConversion"/>
  </si>
  <si>
    <t>6  ∼  9세</t>
    <phoneticPr fontId="19" type="noConversion"/>
  </si>
  <si>
    <t>6  ∼ 9year</t>
    <phoneticPr fontId="19" type="noConversion"/>
  </si>
  <si>
    <t>6  ∼ 9세</t>
    <phoneticPr fontId="19" type="noConversion"/>
  </si>
  <si>
    <t>10 ∼ 14세</t>
    <phoneticPr fontId="19" type="noConversion"/>
  </si>
  <si>
    <t>70세 이상</t>
    <phoneticPr fontId="19" type="noConversion"/>
  </si>
  <si>
    <t>70years &amp; over</t>
    <phoneticPr fontId="19" type="noConversion"/>
  </si>
  <si>
    <t>미       상</t>
    <phoneticPr fontId="19" type="noConversion"/>
  </si>
  <si>
    <t>Detached dwelling</t>
    <phoneticPr fontId="19" type="noConversion"/>
  </si>
  <si>
    <t>Jangan-gu</t>
    <phoneticPr fontId="19" type="noConversion"/>
  </si>
  <si>
    <t>Gwonseon-gu</t>
    <phoneticPr fontId="19" type="noConversion"/>
  </si>
  <si>
    <t>팔달구</t>
    <phoneticPr fontId="19" type="noConversion"/>
  </si>
  <si>
    <t>영통구</t>
    <phoneticPr fontId="19" type="noConversion"/>
  </si>
  <si>
    <t>주택</t>
    <phoneticPr fontId="20" type="noConversion"/>
  </si>
  <si>
    <t>Row house</t>
    <phoneticPr fontId="20" type="noConversion"/>
  </si>
  <si>
    <t>장안구</t>
    <phoneticPr fontId="20" type="noConversion"/>
  </si>
  <si>
    <t>팔달구</t>
    <phoneticPr fontId="20" type="noConversion"/>
  </si>
  <si>
    <t>Paldal-gu</t>
    <phoneticPr fontId="20" type="noConversion"/>
  </si>
  <si>
    <t>영통구</t>
    <phoneticPr fontId="20" type="noConversion"/>
  </si>
  <si>
    <t>Yeongtong-gu</t>
    <phoneticPr fontId="20" type="noConversion"/>
  </si>
  <si>
    <t>단위 : 명</t>
    <phoneticPr fontId="16" type="noConversion"/>
  </si>
  <si>
    <t>Unit : person</t>
    <phoneticPr fontId="16" type="noConversion"/>
  </si>
  <si>
    <t>5년별
5세 계급별</t>
    <phoneticPr fontId="18" type="noConversion"/>
  </si>
  <si>
    <t>성별 및
 5세 계급별</t>
    <phoneticPr fontId="16" type="noConversion"/>
  </si>
  <si>
    <t>1)</t>
    <phoneticPr fontId="19" type="noConversion"/>
  </si>
  <si>
    <t xml:space="preserve">2) </t>
    <phoneticPr fontId="16" type="noConversion"/>
  </si>
  <si>
    <t xml:space="preserve">2) </t>
    <phoneticPr fontId="19" type="noConversion"/>
  </si>
  <si>
    <t>density</t>
    <phoneticPr fontId="16" type="noConversion"/>
  </si>
  <si>
    <t>단위 : 명</t>
    <phoneticPr fontId="7" type="noConversion"/>
  </si>
  <si>
    <t>파 장 동</t>
    <phoneticPr fontId="7" type="noConversion"/>
  </si>
  <si>
    <t>율 천 동</t>
    <phoneticPr fontId="7" type="noConversion"/>
  </si>
  <si>
    <t>정자 1동</t>
    <phoneticPr fontId="7" type="noConversion"/>
  </si>
  <si>
    <t xml:space="preserve">정자 2동 </t>
    <phoneticPr fontId="7" type="noConversion"/>
  </si>
  <si>
    <t>정자 3동</t>
    <phoneticPr fontId="7" type="noConversion"/>
  </si>
  <si>
    <t>영 화 동</t>
    <phoneticPr fontId="7" type="noConversion"/>
  </si>
  <si>
    <t>송 죽 동</t>
    <phoneticPr fontId="7" type="noConversion"/>
  </si>
  <si>
    <t>조원 1동</t>
    <phoneticPr fontId="7" type="noConversion"/>
  </si>
  <si>
    <t>조원 2동</t>
    <phoneticPr fontId="7" type="noConversion"/>
  </si>
  <si>
    <t>Gender  &amp;</t>
    <phoneticPr fontId="7" type="noConversion"/>
  </si>
  <si>
    <t>권선 1동</t>
    <phoneticPr fontId="7" type="noConversion"/>
  </si>
  <si>
    <t>권선 2동</t>
    <phoneticPr fontId="7" type="noConversion"/>
  </si>
  <si>
    <t>매 산 동</t>
    <phoneticPr fontId="7" type="noConversion"/>
  </si>
  <si>
    <t>고 등 동</t>
    <phoneticPr fontId="7" type="noConversion"/>
  </si>
  <si>
    <t>화서 1동</t>
    <phoneticPr fontId="7" type="noConversion"/>
  </si>
  <si>
    <t>화서 2동</t>
    <phoneticPr fontId="7" type="noConversion"/>
  </si>
  <si>
    <t>지   동</t>
    <phoneticPr fontId="7" type="noConversion"/>
  </si>
  <si>
    <t>우만 1동</t>
    <phoneticPr fontId="7" type="noConversion"/>
  </si>
  <si>
    <t>우만 2동</t>
    <phoneticPr fontId="7" type="noConversion"/>
  </si>
  <si>
    <t>인 계 동</t>
    <phoneticPr fontId="7" type="noConversion"/>
  </si>
  <si>
    <t>영 통 구</t>
    <phoneticPr fontId="7" type="noConversion"/>
  </si>
  <si>
    <t>매탄 1동</t>
    <phoneticPr fontId="7" type="noConversion"/>
  </si>
  <si>
    <t>매탄 2동</t>
    <phoneticPr fontId="7" type="noConversion"/>
  </si>
  <si>
    <t>매탄 3동</t>
    <phoneticPr fontId="7" type="noConversion"/>
  </si>
  <si>
    <t>원 천 동</t>
    <phoneticPr fontId="7" type="noConversion"/>
  </si>
  <si>
    <t>영통 1동</t>
    <phoneticPr fontId="7" type="noConversion"/>
  </si>
  <si>
    <t>영통 2동</t>
    <phoneticPr fontId="7" type="noConversion"/>
  </si>
  <si>
    <t>태 장 동</t>
    <phoneticPr fontId="7" type="noConversion"/>
  </si>
  <si>
    <t>Jeongja 3-dong</t>
    <phoneticPr fontId="7" type="noConversion"/>
  </si>
  <si>
    <t>Jowon 1-dong</t>
    <phoneticPr fontId="7" type="noConversion"/>
  </si>
  <si>
    <t>Jowon 2-dong</t>
    <phoneticPr fontId="7" type="noConversion"/>
  </si>
  <si>
    <t>Five  year  group</t>
    <phoneticPr fontId="7" type="noConversion"/>
  </si>
  <si>
    <t>Gwonseon 1-dong</t>
    <phoneticPr fontId="7" type="noConversion"/>
  </si>
  <si>
    <t>Gwonseon 2-dong</t>
    <phoneticPr fontId="7" type="noConversion"/>
  </si>
  <si>
    <t>Maegyo-dong</t>
    <phoneticPr fontId="7" type="noConversion"/>
  </si>
  <si>
    <t>Maesan-dong</t>
    <phoneticPr fontId="7" type="noConversion"/>
  </si>
  <si>
    <t>Godeung-dong</t>
    <phoneticPr fontId="7" type="noConversion"/>
  </si>
  <si>
    <t>Hwaseo 1-dong</t>
    <phoneticPr fontId="7" type="noConversion"/>
  </si>
  <si>
    <t>Hwaseo 2-dong</t>
    <phoneticPr fontId="7" type="noConversion"/>
  </si>
  <si>
    <t>Ji-dong</t>
    <phoneticPr fontId="7" type="noConversion"/>
  </si>
  <si>
    <t>Uman 1-dong</t>
    <phoneticPr fontId="7" type="noConversion"/>
  </si>
  <si>
    <t>Uman 2-dong</t>
    <phoneticPr fontId="7" type="noConversion"/>
  </si>
  <si>
    <t>Ingye-dong</t>
    <phoneticPr fontId="7" type="noConversion"/>
  </si>
  <si>
    <t>Yeongtong-gu</t>
    <phoneticPr fontId="7" type="noConversion"/>
  </si>
  <si>
    <t>Maetan 1-dong</t>
    <phoneticPr fontId="7" type="noConversion"/>
  </si>
  <si>
    <t>Woncheon-dong</t>
    <phoneticPr fontId="7" type="noConversion"/>
  </si>
  <si>
    <t>Yeongtong 1-dong</t>
    <phoneticPr fontId="7" type="noConversion"/>
  </si>
  <si>
    <t>Taejang-dong</t>
    <phoneticPr fontId="7" type="noConversion"/>
  </si>
  <si>
    <t xml:space="preserve"> 주   : 외국인 제외</t>
    <phoneticPr fontId="7" type="noConversion"/>
  </si>
  <si>
    <t>행궁동</t>
    <phoneticPr fontId="7" type="noConversion"/>
  </si>
  <si>
    <t>단위 : 명</t>
    <phoneticPr fontId="20" type="noConversion"/>
  </si>
  <si>
    <t>Unit : person, %</t>
    <phoneticPr fontId="16" type="noConversion"/>
  </si>
  <si>
    <t>단위 : 명</t>
    <phoneticPr fontId="18" type="noConversion"/>
  </si>
  <si>
    <t xml:space="preserve"> </t>
    <phoneticPr fontId="18" type="noConversion"/>
  </si>
  <si>
    <t>Unit : person</t>
    <phoneticPr fontId="18" type="noConversion"/>
  </si>
  <si>
    <t>총     계</t>
    <phoneticPr fontId="7" type="noConversion"/>
  </si>
  <si>
    <t>0  ∼  4세</t>
    <phoneticPr fontId="7" type="noConversion"/>
  </si>
  <si>
    <t>0  ∼  4years</t>
    <phoneticPr fontId="7" type="noConversion"/>
  </si>
  <si>
    <t>5  ∼  9세</t>
    <phoneticPr fontId="7" type="noConversion"/>
  </si>
  <si>
    <t>5  ∼  9years</t>
    <phoneticPr fontId="7" type="noConversion"/>
  </si>
  <si>
    <t>연별 및</t>
    <phoneticPr fontId="16" type="noConversion"/>
  </si>
  <si>
    <t>연별 및</t>
    <phoneticPr fontId="29" type="noConversion"/>
  </si>
  <si>
    <t>No. of</t>
    <phoneticPr fontId="16" type="noConversion"/>
  </si>
  <si>
    <t>한국인</t>
    <phoneticPr fontId="16" type="noConversion"/>
  </si>
  <si>
    <t>Korean</t>
    <phoneticPr fontId="16" type="noConversion"/>
  </si>
  <si>
    <t>외국인</t>
    <phoneticPr fontId="16" type="noConversion"/>
  </si>
  <si>
    <t>인구증가율</t>
    <phoneticPr fontId="16" type="noConversion"/>
  </si>
  <si>
    <t>(%)</t>
    <phoneticPr fontId="16" type="noConversion"/>
  </si>
  <si>
    <t>65세이상</t>
    <phoneticPr fontId="16" type="noConversion"/>
  </si>
  <si>
    <t>고령자</t>
    <phoneticPr fontId="16" type="noConversion"/>
  </si>
  <si>
    <t>Person  65years</t>
    <phoneticPr fontId="16" type="noConversion"/>
  </si>
  <si>
    <t>old &amp; over</t>
    <phoneticPr fontId="16" type="noConversion"/>
  </si>
  <si>
    <t>인구밀도</t>
    <phoneticPr fontId="16" type="noConversion"/>
  </si>
  <si>
    <t>면  적</t>
    <phoneticPr fontId="16" type="noConversion"/>
  </si>
  <si>
    <t>(㎢)</t>
    <phoneticPr fontId="16" type="noConversion"/>
  </si>
  <si>
    <t>Foreigner</t>
    <phoneticPr fontId="16" type="noConversion"/>
  </si>
  <si>
    <t>Person per</t>
    <phoneticPr fontId="16" type="noConversion"/>
  </si>
  <si>
    <t>Jangan-gu</t>
    <phoneticPr fontId="16" type="noConversion"/>
  </si>
  <si>
    <t>Gwonseon-gu</t>
    <phoneticPr fontId="16" type="noConversion"/>
  </si>
  <si>
    <t>Paldal-gu</t>
    <phoneticPr fontId="16" type="noConversion"/>
  </si>
  <si>
    <t>Yeongtong-gu</t>
    <phoneticPr fontId="16" type="noConversion"/>
  </si>
  <si>
    <t>5-year group</t>
    <phoneticPr fontId="16" type="noConversion"/>
  </si>
  <si>
    <t>인          구  Population</t>
    <phoneticPr fontId="16" type="noConversion"/>
  </si>
  <si>
    <t>계  Total</t>
    <phoneticPr fontId="16" type="noConversion"/>
  </si>
  <si>
    <t>남  Male</t>
    <phoneticPr fontId="16" type="noConversion"/>
  </si>
  <si>
    <t>여  Female</t>
    <phoneticPr fontId="16" type="noConversion"/>
  </si>
  <si>
    <t>구    성    비  Composition</t>
    <phoneticPr fontId="16" type="noConversion"/>
  </si>
  <si>
    <t>인          구   Population</t>
    <phoneticPr fontId="16" type="noConversion"/>
  </si>
  <si>
    <t>구    성    비   Composition</t>
    <phoneticPr fontId="16" type="noConversion"/>
  </si>
  <si>
    <t xml:space="preserve"> </t>
    <phoneticPr fontId="7" type="noConversion"/>
  </si>
  <si>
    <t>총        계   Total</t>
    <phoneticPr fontId="18" type="noConversion"/>
  </si>
  <si>
    <t>여          자    Female</t>
    <phoneticPr fontId="18" type="noConversion"/>
  </si>
  <si>
    <t>Male</t>
    <phoneticPr fontId="18" type="noConversion"/>
  </si>
  <si>
    <t>총  계</t>
    <phoneticPr fontId="19" type="noConversion"/>
  </si>
  <si>
    <t>이상</t>
    <phoneticPr fontId="19" type="noConversion"/>
  </si>
  <si>
    <t>Graduate
School</t>
    <phoneticPr fontId="19" type="noConversion"/>
  </si>
  <si>
    <t xml:space="preserve">
Lump-sumdeposit
for rent</t>
    <phoneticPr fontId="19" type="noConversion"/>
  </si>
  <si>
    <t xml:space="preserve">
Monthly
rent with
a deposit</t>
    <phoneticPr fontId="19" type="noConversion"/>
  </si>
  <si>
    <t xml:space="preserve">
Monthly
rent without
a deposit</t>
    <phoneticPr fontId="19" type="noConversion"/>
  </si>
  <si>
    <t>총  계   Total</t>
    <phoneticPr fontId="16" type="noConversion"/>
  </si>
  <si>
    <t xml:space="preserve"> </t>
    <phoneticPr fontId="20" type="noConversion"/>
  </si>
  <si>
    <t>기  타   Others</t>
    <phoneticPr fontId="16" type="noConversion"/>
  </si>
  <si>
    <t>1996</t>
  </si>
  <si>
    <t>1999</t>
  </si>
  <si>
    <t>(2000)</t>
  </si>
  <si>
    <t>2001</t>
  </si>
  <si>
    <t>2002</t>
  </si>
  <si>
    <t>(2005)</t>
  </si>
  <si>
    <t>2006</t>
  </si>
  <si>
    <t xml:space="preserve"> 주   : 1) 외국인 세대수 제외(1998년부터 적용) </t>
    <phoneticPr fontId="16" type="noConversion"/>
  </si>
  <si>
    <t xml:space="preserve"> 주   : 5,0자 연도는 인구주택총조사(5년마다 실시), 기타년도는 주민등록인구통계 자료</t>
    <phoneticPr fontId="16" type="noConversion"/>
  </si>
  <si>
    <t>-</t>
  </si>
  <si>
    <t>Five year
Type of occupancy &amp; Gu</t>
    <phoneticPr fontId="16" type="noConversion"/>
  </si>
  <si>
    <t>주택의 종류 및</t>
    <phoneticPr fontId="20" type="noConversion"/>
  </si>
  <si>
    <t xml:space="preserve">3)  </t>
    <phoneticPr fontId="20" type="noConversion"/>
  </si>
  <si>
    <t>주택이외의 거처</t>
    <phoneticPr fontId="20" type="noConversion"/>
  </si>
  <si>
    <t>비거주용건물내주택</t>
    <phoneticPr fontId="20" type="noConversion"/>
  </si>
  <si>
    <t>Haenggung-dung</t>
    <phoneticPr fontId="7" type="noConversion"/>
  </si>
  <si>
    <t>2)</t>
    <phoneticPr fontId="19" type="noConversion"/>
  </si>
  <si>
    <t>3)</t>
    <phoneticPr fontId="19" type="noConversion"/>
  </si>
  <si>
    <t>장안구</t>
    <phoneticPr fontId="18" type="noConversion"/>
  </si>
  <si>
    <t>권선구</t>
    <phoneticPr fontId="18" type="noConversion"/>
  </si>
  <si>
    <t>팔달구</t>
    <phoneticPr fontId="18" type="noConversion"/>
  </si>
  <si>
    <t>영통구</t>
    <phoneticPr fontId="18" type="noConversion"/>
  </si>
  <si>
    <t>Year &amp;</t>
    <phoneticPr fontId="18" type="noConversion"/>
  </si>
  <si>
    <t>Gu</t>
    <phoneticPr fontId="18" type="noConversion"/>
  </si>
  <si>
    <t>연별 및</t>
    <phoneticPr fontId="18" type="noConversion"/>
  </si>
  <si>
    <t>구    별</t>
    <phoneticPr fontId="18" type="noConversion"/>
  </si>
  <si>
    <t>(2005)</t>
    <phoneticPr fontId="16" type="noConversion"/>
  </si>
  <si>
    <t>(2010)</t>
    <phoneticPr fontId="16" type="noConversion"/>
  </si>
  <si>
    <t xml:space="preserve">         1) 외국인 제외</t>
    <phoneticPr fontId="16" type="noConversion"/>
  </si>
  <si>
    <t xml:space="preserve"> Net migrants</t>
  </si>
  <si>
    <t>구   별</t>
    <phoneticPr fontId="20" type="noConversion"/>
  </si>
  <si>
    <t>Gu</t>
    <phoneticPr fontId="20" type="noConversion"/>
  </si>
  <si>
    <t xml:space="preserve"> 주   :  1) 휴학포함  2) 초,중,고등학교 '수료'는 '졸업'에 포함</t>
    <phoneticPr fontId="19" type="noConversion"/>
  </si>
  <si>
    <t>주    :  1) Apartment unit in a private house</t>
    <phoneticPr fontId="19" type="noConversion"/>
  </si>
  <si>
    <t xml:space="preserve">          2) Dweling units in a building not intended for human habitation</t>
    <phoneticPr fontId="19" type="noConversion"/>
  </si>
  <si>
    <t xml:space="preserve">          3) Living quarters other than housing units</t>
    <phoneticPr fontId="19" type="noConversion"/>
  </si>
  <si>
    <t>여</t>
    <phoneticPr fontId="7" type="noConversion"/>
  </si>
  <si>
    <t>Jangan-gu</t>
    <phoneticPr fontId="16" type="noConversion"/>
  </si>
  <si>
    <t>파장동</t>
    <phoneticPr fontId="16" type="noConversion"/>
  </si>
  <si>
    <t>Pajang-dong</t>
    <phoneticPr fontId="16" type="noConversion"/>
  </si>
  <si>
    <t>Yulcheon-dong</t>
    <phoneticPr fontId="17" type="noConversion"/>
  </si>
  <si>
    <t>Jeongja 1-dong</t>
    <phoneticPr fontId="16" type="noConversion"/>
  </si>
  <si>
    <t>Yeonghwa-dong</t>
    <phoneticPr fontId="16" type="noConversion"/>
  </si>
  <si>
    <t>Songjuk-dong</t>
    <phoneticPr fontId="17" type="noConversion"/>
  </si>
  <si>
    <t>Jowon 1-dong</t>
    <phoneticPr fontId="16" type="noConversion"/>
  </si>
  <si>
    <t>Yeonmu-dong</t>
    <phoneticPr fontId="17" type="noConversion"/>
  </si>
  <si>
    <t>Gwonseon-gu</t>
    <phoneticPr fontId="16" type="noConversion"/>
  </si>
  <si>
    <t>Seryu 1-dong</t>
    <phoneticPr fontId="16" type="noConversion"/>
  </si>
  <si>
    <t>Guun-dong</t>
    <phoneticPr fontId="16" type="noConversion"/>
  </si>
  <si>
    <t>Gwonseon1-dong</t>
    <phoneticPr fontId="16" type="noConversion"/>
  </si>
  <si>
    <t>Gwonseon2-dong</t>
    <phoneticPr fontId="16" type="noConversion"/>
  </si>
  <si>
    <t>Gokseon-dong</t>
    <phoneticPr fontId="16" type="noConversion"/>
  </si>
  <si>
    <t>Unit : household, person</t>
    <phoneticPr fontId="16" type="noConversion"/>
  </si>
  <si>
    <t>세   대   당</t>
    <phoneticPr fontId="16" type="noConversion"/>
  </si>
  <si>
    <t>65세 이상</t>
    <phoneticPr fontId="16" type="noConversion"/>
  </si>
  <si>
    <t xml:space="preserve"> </t>
    <phoneticPr fontId="16" type="noConversion"/>
  </si>
  <si>
    <t>연별 및</t>
    <phoneticPr fontId="16" type="noConversion"/>
  </si>
  <si>
    <t>한국인</t>
    <phoneticPr fontId="16" type="noConversion"/>
  </si>
  <si>
    <t>외국인</t>
    <phoneticPr fontId="16" type="noConversion"/>
  </si>
  <si>
    <t>인    구</t>
    <phoneticPr fontId="16" type="noConversion"/>
  </si>
  <si>
    <t>고령자</t>
    <phoneticPr fontId="16" type="noConversion"/>
  </si>
  <si>
    <t>Year  &amp;</t>
    <phoneticPr fontId="16" type="noConversion"/>
  </si>
  <si>
    <t>구·동별</t>
    <phoneticPr fontId="16" type="noConversion"/>
  </si>
  <si>
    <t>No. of</t>
    <phoneticPr fontId="16" type="noConversion"/>
  </si>
  <si>
    <t>Person per</t>
    <phoneticPr fontId="16" type="noConversion"/>
  </si>
  <si>
    <t>Person  65years</t>
    <phoneticPr fontId="16" type="noConversion"/>
  </si>
  <si>
    <t>Gu - Dong</t>
    <phoneticPr fontId="16" type="noConversion"/>
  </si>
  <si>
    <t>households</t>
    <phoneticPr fontId="16" type="noConversion"/>
  </si>
  <si>
    <t>Korean</t>
    <phoneticPr fontId="16" type="noConversion"/>
  </si>
  <si>
    <t>Foreigner</t>
    <phoneticPr fontId="16" type="noConversion"/>
  </si>
  <si>
    <t>household</t>
    <phoneticPr fontId="16" type="noConversion"/>
  </si>
  <si>
    <t>old &amp; over</t>
    <phoneticPr fontId="16" type="noConversion"/>
  </si>
  <si>
    <t>Paldal-gu</t>
    <phoneticPr fontId="16" type="noConversion"/>
  </si>
  <si>
    <t>행궁동</t>
    <phoneticPr fontId="16" type="noConversion"/>
  </si>
  <si>
    <t>Haenggung-dung</t>
    <phoneticPr fontId="16" type="noConversion"/>
  </si>
  <si>
    <t>매교동</t>
    <phoneticPr fontId="16" type="noConversion"/>
  </si>
  <si>
    <t>Maegyo -dong</t>
    <phoneticPr fontId="17" type="noConversion"/>
  </si>
  <si>
    <t>매산동</t>
    <phoneticPr fontId="16" type="noConversion"/>
  </si>
  <si>
    <t>Maesan -dong</t>
    <phoneticPr fontId="17" type="noConversion"/>
  </si>
  <si>
    <t>고등동</t>
    <phoneticPr fontId="16" type="noConversion"/>
  </si>
  <si>
    <t>Godeung -dong</t>
    <phoneticPr fontId="17" type="noConversion"/>
  </si>
  <si>
    <t>화서1동</t>
    <phoneticPr fontId="16" type="noConversion"/>
  </si>
  <si>
    <t>Hwaseo 1-dong</t>
    <phoneticPr fontId="17" type="noConversion"/>
  </si>
  <si>
    <t>화서2동</t>
    <phoneticPr fontId="16" type="noConversion"/>
  </si>
  <si>
    <t>지동</t>
    <phoneticPr fontId="16" type="noConversion"/>
  </si>
  <si>
    <t>우만1동</t>
    <phoneticPr fontId="16" type="noConversion"/>
  </si>
  <si>
    <t>Uman 1-dong</t>
    <phoneticPr fontId="16" type="noConversion"/>
  </si>
  <si>
    <t>우만2동</t>
    <phoneticPr fontId="16" type="noConversion"/>
  </si>
  <si>
    <t>Uman 2-dong</t>
    <phoneticPr fontId="16" type="noConversion"/>
  </si>
  <si>
    <t>인계동</t>
    <phoneticPr fontId="16" type="noConversion"/>
  </si>
  <si>
    <t>Ingye-dong</t>
    <phoneticPr fontId="16" type="noConversion"/>
  </si>
  <si>
    <t>Yeongtong-gu</t>
    <phoneticPr fontId="16" type="noConversion"/>
  </si>
  <si>
    <t>Maetan 1-dong</t>
    <phoneticPr fontId="17" type="noConversion"/>
  </si>
  <si>
    <t>Woncheon-dong</t>
    <phoneticPr fontId="17" type="noConversion"/>
  </si>
  <si>
    <t>Yeongtong 1-dong</t>
    <phoneticPr fontId="17" type="noConversion"/>
  </si>
  <si>
    <t>Yeongtong 2-dong</t>
    <phoneticPr fontId="16" type="noConversion"/>
  </si>
  <si>
    <t>Taejang-dong</t>
    <phoneticPr fontId="17" type="noConversion"/>
  </si>
  <si>
    <t>65 ∼ 69세</t>
    <phoneticPr fontId="16" type="noConversion"/>
  </si>
  <si>
    <t>단위 : 명</t>
    <phoneticPr fontId="7" type="noConversion"/>
  </si>
  <si>
    <t>연 무 동</t>
    <phoneticPr fontId="7" type="noConversion"/>
  </si>
  <si>
    <t>매 교 동</t>
    <phoneticPr fontId="7" type="noConversion"/>
  </si>
  <si>
    <t xml:space="preserve"> 주   : 외국인 제외</t>
    <phoneticPr fontId="7" type="noConversion"/>
  </si>
  <si>
    <t>Married</t>
    <phoneticPr fontId="18" type="noConversion"/>
  </si>
  <si>
    <t>25 ∼ 29year</t>
    <phoneticPr fontId="18" type="noConversion"/>
  </si>
  <si>
    <t>고등학교</t>
    <phoneticPr fontId="18" type="noConversion"/>
  </si>
  <si>
    <t>10 ∼ 14year</t>
    <phoneticPr fontId="19" type="noConversion"/>
  </si>
  <si>
    <t>Apartment</t>
    <phoneticPr fontId="19" type="noConversion"/>
  </si>
  <si>
    <t>장안구</t>
    <phoneticPr fontId="19" type="noConversion"/>
  </si>
  <si>
    <t>주택이외의 거처</t>
    <phoneticPr fontId="19" type="noConversion"/>
  </si>
  <si>
    <t xml:space="preserve"> 3)</t>
    <phoneticPr fontId="19" type="noConversion"/>
  </si>
  <si>
    <t>주택</t>
    <phoneticPr fontId="19" type="noConversion"/>
  </si>
  <si>
    <t>Housing units</t>
    <phoneticPr fontId="19" type="noConversion"/>
  </si>
  <si>
    <t>-</t>
    <phoneticPr fontId="16" type="noConversion"/>
  </si>
  <si>
    <t>85 years &amp; Over</t>
    <phoneticPr fontId="16" type="noConversion"/>
  </si>
  <si>
    <t>단위 : 명, 쌍</t>
    <phoneticPr fontId="16" type="noConversion"/>
  </si>
  <si>
    <t>Unit : person, couple</t>
    <phoneticPr fontId="16" type="noConversion"/>
  </si>
  <si>
    <t>연별 및
 월    별</t>
    <phoneticPr fontId="16" type="noConversion"/>
  </si>
  <si>
    <t>출    생  Birth</t>
    <phoneticPr fontId="16" type="noConversion"/>
  </si>
  <si>
    <t>사    망  Death</t>
    <phoneticPr fontId="16" type="noConversion"/>
  </si>
  <si>
    <t>혼    인</t>
    <phoneticPr fontId="16" type="noConversion"/>
  </si>
  <si>
    <t>이    혼</t>
    <phoneticPr fontId="16" type="noConversion"/>
  </si>
  <si>
    <t>Year &amp; Month</t>
    <phoneticPr fontId="16" type="noConversion"/>
  </si>
  <si>
    <t>남  Male</t>
    <phoneticPr fontId="16" type="noConversion"/>
  </si>
  <si>
    <t>여  Female</t>
    <phoneticPr fontId="16" type="noConversion"/>
  </si>
  <si>
    <t>총    이    동   Total migrants</t>
    <phoneticPr fontId="16" type="noConversion"/>
  </si>
  <si>
    <t>시 도 내    이 동</t>
    <phoneticPr fontId="16" type="noConversion"/>
  </si>
  <si>
    <t xml:space="preserve">순 이 동  </t>
    <phoneticPr fontId="16" type="noConversion"/>
  </si>
  <si>
    <t>전  출( out-migrants)</t>
    <phoneticPr fontId="16" type="noConversion"/>
  </si>
  <si>
    <t>Intra-Metropolitan City and Provincs migrants</t>
    <phoneticPr fontId="16" type="noConversion"/>
  </si>
  <si>
    <t>전  출( out-migrants)</t>
    <phoneticPr fontId="16" type="noConversion"/>
  </si>
  <si>
    <t>Year  &amp;</t>
    <phoneticPr fontId="16" type="noConversion"/>
  </si>
  <si>
    <t>월    별</t>
    <phoneticPr fontId="16" type="noConversion"/>
  </si>
  <si>
    <t>남</t>
    <phoneticPr fontId="18" type="noConversion"/>
  </si>
  <si>
    <t>여</t>
    <phoneticPr fontId="18" type="noConversion"/>
  </si>
  <si>
    <t>Gender</t>
    <phoneticPr fontId="16" type="noConversion"/>
  </si>
  <si>
    <t xml:space="preserve"> </t>
    <phoneticPr fontId="16" type="noConversion"/>
  </si>
  <si>
    <t xml:space="preserve"> Male</t>
    <phoneticPr fontId="18" type="noConversion"/>
  </si>
  <si>
    <t>Female</t>
    <phoneticPr fontId="18" type="noConversion"/>
  </si>
  <si>
    <t>-</t>
    <phoneticPr fontId="18" type="noConversion"/>
  </si>
  <si>
    <t xml:space="preserve"> 주   : 1) 주민등록 전출,입 신고에 의한 자료이며 시도내 이동은 전입인구 기준, 국외이동은 제외</t>
    <phoneticPr fontId="16" type="noConversion"/>
  </si>
  <si>
    <t xml:space="preserve"> 주   : 1) 주민등록 전출입신고 자료이며, 시군구내 이동은 전입인구 기준, 국외이동은 제외</t>
    <phoneticPr fontId="16" type="noConversion"/>
  </si>
  <si>
    <t>전   입( In-migrants)</t>
    <phoneticPr fontId="16" type="noConversion"/>
  </si>
  <si>
    <t>전  입( In-migrants)</t>
    <phoneticPr fontId="16" type="noConversion"/>
  </si>
  <si>
    <t xml:space="preserve">
Monthly  rent for lump sum payment of the
rental period in advance</t>
    <phoneticPr fontId="19" type="noConversion"/>
  </si>
  <si>
    <t xml:space="preserve"> 5      년      별</t>
    <phoneticPr fontId="20" type="noConversion"/>
  </si>
  <si>
    <t>구               별</t>
    <phoneticPr fontId="20" type="noConversion"/>
  </si>
  <si>
    <t>권선구</t>
    <phoneticPr fontId="20" type="noConversion"/>
  </si>
  <si>
    <t>시도간 이동  Inter-Metropolitan City and Province migrants</t>
    <phoneticPr fontId="16" type="noConversion"/>
  </si>
  <si>
    <t>Jan.</t>
    <phoneticPr fontId="18" type="noConversion"/>
  </si>
  <si>
    <t>Feb.</t>
    <phoneticPr fontId="18" type="noConversion"/>
  </si>
  <si>
    <t>Mar.</t>
    <phoneticPr fontId="18" type="noConversion"/>
  </si>
  <si>
    <t>Apr.</t>
    <phoneticPr fontId="18" type="noConversion"/>
  </si>
  <si>
    <t>May</t>
    <phoneticPr fontId="18" type="noConversion"/>
  </si>
  <si>
    <t>Jun.</t>
    <phoneticPr fontId="18" type="noConversion"/>
  </si>
  <si>
    <t>July.</t>
    <phoneticPr fontId="18" type="noConversion"/>
  </si>
  <si>
    <t>Aug.</t>
    <phoneticPr fontId="18" type="noConversion"/>
  </si>
  <si>
    <t>Sept.</t>
    <phoneticPr fontId="18" type="noConversion"/>
  </si>
  <si>
    <t>Oct.</t>
    <phoneticPr fontId="18" type="noConversion"/>
  </si>
  <si>
    <t>Nov.</t>
    <phoneticPr fontId="18" type="noConversion"/>
  </si>
  <si>
    <t>Dec.</t>
    <phoneticPr fontId="18" type="noConversion"/>
  </si>
  <si>
    <t>Ⅲ. 인          구</t>
    <phoneticPr fontId="16" type="noConversion"/>
  </si>
  <si>
    <t>1. 인  구  추  이</t>
    <phoneticPr fontId="16" type="noConversion"/>
  </si>
  <si>
    <t>Population</t>
    <phoneticPr fontId="16" type="noConversion"/>
  </si>
  <si>
    <t>Population Trend</t>
    <phoneticPr fontId="16" type="noConversion"/>
  </si>
  <si>
    <t>Population by Age(5-year age group) and Gender(Cont'd)</t>
    <phoneticPr fontId="0" type="noConversion"/>
  </si>
  <si>
    <t>5. 혼인상태별 인구(15세 이상 인구)</t>
    <phoneticPr fontId="18" type="noConversion"/>
  </si>
  <si>
    <t>Population by Marital Status(15 years old and over)</t>
    <phoneticPr fontId="16" type="noConversion"/>
  </si>
  <si>
    <t>6. 교육정도별 인구(6세 이상 인구)</t>
    <phoneticPr fontId="19" type="noConversion"/>
  </si>
  <si>
    <t>Population by Educational Attainment(6 years old and over)</t>
    <phoneticPr fontId="19" type="noConversion"/>
  </si>
  <si>
    <t xml:space="preserve"> 교육정도별 인구(6세이상 인구)(계속)</t>
    <phoneticPr fontId="19" type="noConversion"/>
  </si>
  <si>
    <t>Population by Educational Attainment(6 years old and over)(Cont'd)</t>
    <phoneticPr fontId="19" type="noConversion"/>
  </si>
  <si>
    <t>7. 주택점유형태별 가구(일반가구)</t>
    <phoneticPr fontId="19" type="noConversion"/>
  </si>
  <si>
    <t>Ordinary Households by Type of Occupancy</t>
    <phoneticPr fontId="19" type="noConversion"/>
  </si>
  <si>
    <t>7. 주택점유형태별 가구(일반가구)(계속)</t>
    <phoneticPr fontId="19" type="noConversion"/>
  </si>
  <si>
    <t>Ordinary Households by Type of Occupancy(Cont'd)</t>
    <phoneticPr fontId="19" type="noConversion"/>
  </si>
  <si>
    <t>8. 사용방수별 가구(일반가구)</t>
    <phoneticPr fontId="20" type="noConversion"/>
  </si>
  <si>
    <t>Ordinary Households by Rooms Used</t>
    <phoneticPr fontId="20" type="noConversion"/>
  </si>
  <si>
    <t>8. 사용방수별 가구(일반가구)(계속)</t>
    <phoneticPr fontId="20" type="noConversion"/>
  </si>
  <si>
    <t>Ordinary Households by Rooms Used(Cont'd)</t>
    <phoneticPr fontId="20" type="noConversion"/>
  </si>
  <si>
    <t>9. 인  구  동  태</t>
    <phoneticPr fontId="16" type="noConversion"/>
  </si>
  <si>
    <t>Internal Migration</t>
    <phoneticPr fontId="16" type="noConversion"/>
  </si>
  <si>
    <t>Vital Statistics</t>
    <phoneticPr fontId="16" type="noConversion"/>
  </si>
  <si>
    <t>Migrants, by Place of Destination(Suwon→Other Provinces)</t>
    <phoneticPr fontId="16" type="noConversion"/>
  </si>
  <si>
    <t>14. 외국인 국적별 등록현황</t>
    <phoneticPr fontId="20" type="noConversion"/>
  </si>
  <si>
    <t>Registered Foreigners by Major Nationality</t>
    <phoneticPr fontId="20" type="noConversion"/>
  </si>
  <si>
    <t>단위 : 명</t>
    <phoneticPr fontId="17" type="noConversion"/>
  </si>
  <si>
    <t>합 계
Total</t>
    <phoneticPr fontId="17" type="noConversion"/>
  </si>
  <si>
    <t>외국국적동포 
거소신고인
Foreigner</t>
    <phoneticPr fontId="17" type="noConversion"/>
  </si>
  <si>
    <t>재외국민 
거소신고인
Korean</t>
    <phoneticPr fontId="17" type="noConversion"/>
  </si>
  <si>
    <t>남
Male</t>
    <phoneticPr fontId="17" type="noConversion"/>
  </si>
  <si>
    <t>여
Female</t>
    <phoneticPr fontId="17" type="noConversion"/>
  </si>
  <si>
    <t xml:space="preserve">          (등록외국인현황, 외국국적동포거소신고자 현황, 재외국민거소신고자현황)</t>
    <phoneticPr fontId="30" type="noConversion"/>
  </si>
  <si>
    <t>합  계</t>
    <phoneticPr fontId="16" type="noConversion"/>
  </si>
  <si>
    <t>등록인구 Registered Population</t>
    <phoneticPr fontId="16" type="noConversion"/>
  </si>
  <si>
    <t>합계</t>
    <phoneticPr fontId="16" type="noConversion"/>
  </si>
  <si>
    <t xml:space="preserve">Unit : person </t>
    <phoneticPr fontId="17" type="noConversion"/>
  </si>
  <si>
    <t>여
Female</t>
    <phoneticPr fontId="17" type="noConversion"/>
  </si>
  <si>
    <t>단위 : 명</t>
    <phoneticPr fontId="17" type="noConversion"/>
  </si>
  <si>
    <t>합 계
Total</t>
    <phoneticPr fontId="17" type="noConversion"/>
  </si>
  <si>
    <t>외국국적동포 
거소신고인
Foreigner</t>
    <phoneticPr fontId="17" type="noConversion"/>
  </si>
  <si>
    <t>재외국민 
거소신고인
Korean</t>
    <phoneticPr fontId="17" type="noConversion"/>
  </si>
  <si>
    <t>남
Male</t>
    <phoneticPr fontId="17" type="noConversion"/>
  </si>
  <si>
    <t>2. 구 · 동별 세대 및 인구(주민등록)</t>
    <phoneticPr fontId="16" type="noConversion"/>
  </si>
  <si>
    <t>2.구 · 동별  세대 및 인구 (계속)</t>
    <phoneticPr fontId="16" type="noConversion"/>
  </si>
  <si>
    <t xml:space="preserve"> Households and Population by Gu and Dong (Resident Registration)</t>
    <phoneticPr fontId="16" type="noConversion"/>
  </si>
  <si>
    <t>Households and Population by Gu and Dong (Cont'd)</t>
    <phoneticPr fontId="16" type="noConversion"/>
  </si>
  <si>
    <t>합   계</t>
    <phoneticPr fontId="16" type="noConversion"/>
  </si>
  <si>
    <t>등록인구</t>
    <phoneticPr fontId="16" type="noConversion"/>
  </si>
  <si>
    <t xml:space="preserve"> Population</t>
    <phoneticPr fontId="16" type="noConversion"/>
  </si>
  <si>
    <t>연      별
시군구별</t>
    <phoneticPr fontId="18" type="noConversion"/>
  </si>
  <si>
    <t>Households and Population by Gu and Dong (Resident Registration)</t>
    <phoneticPr fontId="18" type="noConversion"/>
  </si>
  <si>
    <t xml:space="preserve">거  소  신  고  인  수    </t>
    <phoneticPr fontId="17" type="noConversion"/>
  </si>
  <si>
    <t xml:space="preserve">거  소  신  고  인  수    </t>
    <phoneticPr fontId="18" type="noConversion"/>
  </si>
  <si>
    <t>Households and Population by Gu and Dong (Cont'd)</t>
  </si>
  <si>
    <t xml:space="preserve">         1) 외국인 제외 Foreigners excluded(Since 1998)</t>
    <phoneticPr fontId="16" type="noConversion"/>
  </si>
  <si>
    <t xml:space="preserve"> 주   : 외국인 제외 </t>
    <phoneticPr fontId="18" type="noConversion"/>
  </si>
  <si>
    <t>연      별
구      별</t>
    <phoneticPr fontId="18" type="noConversion"/>
  </si>
  <si>
    <t>5    년  별
구        별</t>
    <phoneticPr fontId="19" type="noConversion"/>
  </si>
  <si>
    <t>5       년       별
점유형태 및 구별</t>
    <phoneticPr fontId="19" type="noConversion"/>
  </si>
  <si>
    <t xml:space="preserve"> 주: 2013.12.31 주민등록인구통계 자료(외국인 포함)  Based on Resident registration data(Including foreigners)</t>
    <phoneticPr fontId="16" type="noConversion"/>
  </si>
  <si>
    <t xml:space="preserve"> </t>
    <phoneticPr fontId="16" type="noConversion"/>
  </si>
  <si>
    <t xml:space="preserve">    1) 외국인 세대수 제외(1998년부터 적용) Foreign households excluded(since 1998)</t>
    <phoneticPr fontId="17" type="noConversion"/>
  </si>
  <si>
    <t xml:space="preserve"> 가. 등록인구추이 Registered population Trend</t>
    <phoneticPr fontId="17" type="noConversion"/>
  </si>
  <si>
    <t xml:space="preserve"> 가. 등록인구 Registered population</t>
    <phoneticPr fontId="17" type="noConversion"/>
  </si>
  <si>
    <t xml:space="preserve"> 나. 거소신고인수  Address population</t>
    <phoneticPr fontId="17" type="noConversion"/>
  </si>
  <si>
    <t>Address population</t>
    <phoneticPr fontId="18" type="noConversion"/>
  </si>
  <si>
    <t xml:space="preserve"> Registered population</t>
    <phoneticPr fontId="16" type="noConversion"/>
  </si>
  <si>
    <t>Migrants, by Place of Origin(Other Provinces→Suwon)</t>
    <phoneticPr fontId="16" type="noConversion"/>
  </si>
  <si>
    <t>경기 Gyeonggi</t>
    <phoneticPr fontId="16" type="noConversion"/>
  </si>
  <si>
    <t>서울 Seoul</t>
    <phoneticPr fontId="16" type="noConversion"/>
  </si>
  <si>
    <t>부산 Busan</t>
    <phoneticPr fontId="16" type="noConversion"/>
  </si>
  <si>
    <t>대구 Daegu</t>
    <phoneticPr fontId="16" type="noConversion"/>
  </si>
  <si>
    <t>인천 Incheon</t>
    <phoneticPr fontId="16" type="noConversion"/>
  </si>
  <si>
    <t xml:space="preserve">대전 Daejeon </t>
    <phoneticPr fontId="16" type="noConversion"/>
  </si>
  <si>
    <t>울산 Ulsan</t>
    <phoneticPr fontId="16" type="noConversion"/>
  </si>
  <si>
    <t>강원 Gangwon</t>
    <phoneticPr fontId="16" type="noConversion"/>
  </si>
  <si>
    <t>충북 Chungbuk</t>
    <phoneticPr fontId="16" type="noConversion"/>
  </si>
  <si>
    <t>전남 Jeonnam</t>
    <phoneticPr fontId="16" type="noConversion"/>
  </si>
  <si>
    <t>경남 Gyeongnam</t>
    <phoneticPr fontId="16" type="noConversion"/>
  </si>
  <si>
    <t>제주 Jeju</t>
    <phoneticPr fontId="16" type="noConversion"/>
  </si>
  <si>
    <t>경기 Gyeonggi</t>
    <phoneticPr fontId="16" type="noConversion"/>
  </si>
  <si>
    <t xml:space="preserve">서울 Seoul </t>
    <phoneticPr fontId="16" type="noConversion"/>
  </si>
  <si>
    <t xml:space="preserve">부산 Busan </t>
    <phoneticPr fontId="16" type="noConversion"/>
  </si>
  <si>
    <t>대구 Daegu</t>
    <phoneticPr fontId="16" type="noConversion"/>
  </si>
  <si>
    <t xml:space="preserve">인천 Incheon </t>
    <phoneticPr fontId="16" type="noConversion"/>
  </si>
  <si>
    <t xml:space="preserve">광주 Gwangju </t>
    <phoneticPr fontId="16" type="noConversion"/>
  </si>
  <si>
    <t xml:space="preserve">대전 Daejeon </t>
    <phoneticPr fontId="16" type="noConversion"/>
  </si>
  <si>
    <t xml:space="preserve">울산 Ulsan </t>
    <phoneticPr fontId="16" type="noConversion"/>
  </si>
  <si>
    <t>충북 Chungbuk</t>
    <phoneticPr fontId="16" type="noConversion"/>
  </si>
  <si>
    <t>충남 Chungnam</t>
    <phoneticPr fontId="16" type="noConversion"/>
  </si>
  <si>
    <t xml:space="preserve">전북 Jeonbuk </t>
    <phoneticPr fontId="16" type="noConversion"/>
  </si>
  <si>
    <t>경북 Gyeongbuk</t>
    <phoneticPr fontId="16" type="noConversion"/>
  </si>
  <si>
    <t>계 Total</t>
    <phoneticPr fontId="16" type="noConversion"/>
  </si>
  <si>
    <t>계 Total</t>
    <phoneticPr fontId="16" type="noConversion"/>
  </si>
  <si>
    <t>Male</t>
    <phoneticPr fontId="20" type="noConversion"/>
  </si>
  <si>
    <t>남
Male</t>
    <phoneticPr fontId="18" type="noConversion"/>
  </si>
  <si>
    <t>남
Male</t>
    <phoneticPr fontId="18" type="noConversion"/>
  </si>
  <si>
    <t>Female</t>
    <phoneticPr fontId="20" type="noConversion"/>
  </si>
  <si>
    <t>여
Female</t>
    <phoneticPr fontId="16" type="noConversion"/>
  </si>
  <si>
    <t>중국 China</t>
    <phoneticPr fontId="16" type="noConversion"/>
  </si>
  <si>
    <t>필리핀 Philippines</t>
    <phoneticPr fontId="16" type="noConversion"/>
  </si>
  <si>
    <t>미국  United States</t>
    <phoneticPr fontId="16" type="noConversion"/>
  </si>
  <si>
    <t>베트남 Vietnam</t>
    <phoneticPr fontId="16" type="noConversion"/>
  </si>
  <si>
    <t>일 본 Japan</t>
    <phoneticPr fontId="16" type="noConversion"/>
  </si>
  <si>
    <t>영국 United Kingdom</t>
    <phoneticPr fontId="29" type="noConversion"/>
  </si>
  <si>
    <t>12. 주민등록 전입지별 인구이동 (타시도→수원시)</t>
    <phoneticPr fontId="16" type="noConversion"/>
  </si>
  <si>
    <t>단위 : 명</t>
    <phoneticPr fontId="16" type="noConversion"/>
  </si>
  <si>
    <t>연별 및</t>
    <phoneticPr fontId="16" type="noConversion"/>
  </si>
  <si>
    <t>전북 Jeonbuk</t>
    <phoneticPr fontId="16" type="noConversion"/>
  </si>
  <si>
    <t>전남 Jeonnam</t>
    <phoneticPr fontId="16" type="noConversion"/>
  </si>
  <si>
    <t>경북 Gyeongbuk</t>
    <phoneticPr fontId="16" type="noConversion"/>
  </si>
  <si>
    <t>경남 Gyeongnam</t>
    <phoneticPr fontId="16" type="noConversion"/>
  </si>
  <si>
    <t>제주 Jeju</t>
    <phoneticPr fontId="16" type="noConversion"/>
  </si>
  <si>
    <t>세종 sejong</t>
    <phoneticPr fontId="16" type="noConversion"/>
  </si>
  <si>
    <t>월    별</t>
    <phoneticPr fontId="16" type="noConversion"/>
  </si>
  <si>
    <t>남
Male</t>
    <phoneticPr fontId="18" type="noConversion"/>
  </si>
  <si>
    <t>여</t>
    <phoneticPr fontId="16" type="noConversion"/>
  </si>
  <si>
    <t>…</t>
    <phoneticPr fontId="18" type="noConversion"/>
  </si>
  <si>
    <r>
      <t xml:space="preserve">재      학 </t>
    </r>
    <r>
      <rPr>
        <vertAlign val="superscript"/>
        <sz val="9"/>
        <rFont val="HY중고딕"/>
        <family val="1"/>
        <charset val="129"/>
      </rPr>
      <t xml:space="preserve">1)    </t>
    </r>
    <r>
      <rPr>
        <sz val="9"/>
        <rFont val="HY중고딕"/>
        <family val="1"/>
        <charset val="129"/>
      </rPr>
      <t xml:space="preserve">                 Attendence</t>
    </r>
    <phoneticPr fontId="18" type="noConversion"/>
  </si>
  <si>
    <r>
      <t xml:space="preserve">졸                 업  </t>
    </r>
    <r>
      <rPr>
        <vertAlign val="superscript"/>
        <sz val="9"/>
        <rFont val="HY중고딕"/>
        <family val="1"/>
        <charset val="129"/>
      </rPr>
      <t xml:space="preserve">2)  </t>
    </r>
    <r>
      <rPr>
        <sz val="9"/>
        <rFont val="HY중고딕"/>
        <family val="1"/>
        <charset val="129"/>
      </rPr>
      <t xml:space="preserve">              Graduated</t>
    </r>
    <phoneticPr fontId="18" type="noConversion"/>
  </si>
  <si>
    <r>
      <t>Elementary</t>
    </r>
    <r>
      <rPr>
        <sz val="6"/>
        <rFont val="HY중고딕"/>
        <family val="1"/>
        <charset val="129"/>
      </rPr>
      <t xml:space="preserve"> </t>
    </r>
    <r>
      <rPr>
        <sz val="9"/>
        <rFont val="HY중고딕"/>
        <family val="1"/>
        <charset val="129"/>
      </rPr>
      <t xml:space="preserve">
school</t>
    </r>
    <phoneticPr fontId="19" type="noConversion"/>
  </si>
  <si>
    <r>
      <t>Elementary</t>
    </r>
    <r>
      <rPr>
        <sz val="9"/>
        <rFont val="HY중고딕"/>
        <family val="1"/>
        <charset val="129"/>
      </rPr>
      <t xml:space="preserve">
school</t>
    </r>
    <phoneticPr fontId="19" type="noConversion"/>
  </si>
  <si>
    <r>
      <t xml:space="preserve">10. 인  구  이  동 </t>
    </r>
    <r>
      <rPr>
        <b/>
        <vertAlign val="superscript"/>
        <sz val="16"/>
        <rFont val="HY중고딕"/>
        <family val="1"/>
        <charset val="129"/>
      </rPr>
      <t>1)</t>
    </r>
    <r>
      <rPr>
        <b/>
        <sz val="16"/>
        <rFont val="HY중고딕"/>
        <family val="1"/>
        <charset val="129"/>
      </rPr>
      <t xml:space="preserve"> </t>
    </r>
    <phoneticPr fontId="16" type="noConversion"/>
  </si>
  <si>
    <t>Source : Gyeonggi Province</t>
    <phoneticPr fontId="16" type="noConversion"/>
  </si>
  <si>
    <r>
      <t xml:space="preserve">11. 시 · 군 · 구별 인  구  이  동 </t>
    </r>
    <r>
      <rPr>
        <b/>
        <vertAlign val="superscript"/>
        <sz val="16"/>
        <rFont val="HY중고딕"/>
        <family val="1"/>
        <charset val="129"/>
      </rPr>
      <t>1)</t>
    </r>
    <phoneticPr fontId="16" type="noConversion"/>
  </si>
  <si>
    <t xml:space="preserve"> 주: 2014.12.31 주민등록인구통계 자료(외국인 포함)  Based on Resident registration data(Including foreigners)</t>
    <phoneticPr fontId="16" type="noConversion"/>
  </si>
  <si>
    <t>광교1동</t>
    <phoneticPr fontId="16" type="noConversion"/>
  </si>
  <si>
    <t>광교2동</t>
    <phoneticPr fontId="16" type="noConversion"/>
  </si>
  <si>
    <t>Gwanggyo 1-dong</t>
    <phoneticPr fontId="16" type="noConversion"/>
  </si>
  <si>
    <t>Gwanggyo 2-dong</t>
    <phoneticPr fontId="16" type="noConversion"/>
  </si>
  <si>
    <t>광교1동</t>
    <phoneticPr fontId="16" type="noConversion"/>
  </si>
  <si>
    <t>광교2동</t>
    <phoneticPr fontId="18" type="noConversion"/>
  </si>
  <si>
    <t>Gwanggyo 1-dong</t>
    <phoneticPr fontId="16" type="noConversion"/>
  </si>
  <si>
    <t>Gwanggyo 2-dong</t>
    <phoneticPr fontId="18" type="noConversion"/>
  </si>
  <si>
    <t>자료 : 『인구주택총조사』 통계청, 『주민등록인구통계』 경기도, 시민봉사과</t>
    <phoneticPr fontId="16" type="noConversion"/>
  </si>
  <si>
    <t>자료 : 『인구주택총조사』 통계청, 『주민등록인구통계』 경기도, 365민원담당관, 시민봉사과</t>
    <phoneticPr fontId="16" type="noConversion"/>
  </si>
  <si>
    <t>Age(5-year age group) and Gender by Gu, Dong(3-3)</t>
    <phoneticPr fontId="7" type="noConversion"/>
  </si>
  <si>
    <t>Age(5-year age group) and Gender by Gu, Dong(3-4)(Cont'd)</t>
    <phoneticPr fontId="7" type="noConversion"/>
  </si>
  <si>
    <t>3. 구, 동별 연령(5세 계급) 및 성별 인구(3-4)(계속)</t>
    <phoneticPr fontId="7" type="noConversion"/>
  </si>
  <si>
    <t>3. 구, 동별 연령(5세 계급) 및 성별 인구(3-3)(계속)</t>
    <phoneticPr fontId="7" type="noConversion"/>
  </si>
  <si>
    <t>Age(5-year age group) and Gender by Gu, Dong(3-2)(Cont'd)</t>
    <phoneticPr fontId="7" type="noConversion"/>
  </si>
  <si>
    <t>3. 구, 동별 연령(5세 계급) 및 성별 인구(3-2)(계속)</t>
    <phoneticPr fontId="7" type="noConversion"/>
  </si>
  <si>
    <t>Age(5-year age group) and Gender by Gu, Dong(3-1)(Cont'd)</t>
    <phoneticPr fontId="7" type="noConversion"/>
  </si>
  <si>
    <t>3. 구, 동별 연령(5세 계급) 및 성별 인구(3-1)(계속)</t>
    <phoneticPr fontId="7" type="noConversion"/>
  </si>
  <si>
    <t>4. 연령(5세 계급) 및 성별 인구(계속)</t>
    <phoneticPr fontId="0" type="noConversion"/>
  </si>
  <si>
    <t>4. 연령(5세 계급) 및 성별 인구(계속)</t>
    <phoneticPr fontId="0" type="noConversion"/>
  </si>
  <si>
    <t>광교1동</t>
    <phoneticPr fontId="7" type="noConversion"/>
  </si>
  <si>
    <t>Gwanggyo 2-dong</t>
    <phoneticPr fontId="7" type="noConversion"/>
  </si>
  <si>
    <t>Gwanggyo 2-dong</t>
    <phoneticPr fontId="7" type="noConversion"/>
  </si>
  <si>
    <t>광교2동</t>
    <phoneticPr fontId="7" type="noConversion"/>
  </si>
  <si>
    <t>매탄4동</t>
    <phoneticPr fontId="7" type="noConversion"/>
  </si>
  <si>
    <t>living with partner,
Separated</t>
    <phoneticPr fontId="18" type="noConversion"/>
  </si>
  <si>
    <r>
      <t>기타</t>
    </r>
    <r>
      <rPr>
        <sz val="6"/>
        <rFont val="HY중고딕"/>
        <family val="1"/>
        <charset val="129"/>
      </rPr>
      <t xml:space="preserve">
(동거, 별거)</t>
    </r>
    <phoneticPr fontId="18" type="noConversion"/>
  </si>
  <si>
    <t>자료 : 법무부 「체류외국인현황」, 시민봉사과</t>
    <phoneticPr fontId="17" type="noConversion"/>
  </si>
  <si>
    <t>Source : Community Service Division</t>
    <phoneticPr fontId="16" type="noConversion"/>
  </si>
  <si>
    <t>자료 : 『주민등록인구통계』경기도, 시민봉사과</t>
    <phoneticPr fontId="16" type="noConversion"/>
  </si>
  <si>
    <t>자료 : 『주민등록인구통계』경기도, 시민봉사과</t>
    <phoneticPr fontId="7" type="noConversion"/>
  </si>
  <si>
    <t>25 ∼ 29세</t>
    <phoneticPr fontId="18" type="noConversion"/>
  </si>
  <si>
    <t>30 ∼ 34세</t>
    <phoneticPr fontId="18" type="noConversion"/>
  </si>
  <si>
    <t>35 ∼ 39세</t>
    <phoneticPr fontId="18" type="noConversion"/>
  </si>
  <si>
    <t>40 ∼ 44세</t>
    <phoneticPr fontId="18" type="noConversion"/>
  </si>
  <si>
    <t>45 ∼ 49세</t>
    <phoneticPr fontId="18" type="noConversion"/>
  </si>
  <si>
    <t>50 ∼ 54세</t>
    <phoneticPr fontId="18" type="noConversion"/>
  </si>
  <si>
    <t>55 ∼ 59세</t>
    <phoneticPr fontId="18" type="noConversion"/>
  </si>
  <si>
    <t>60 ∼ 64세</t>
    <phoneticPr fontId="18" type="noConversion"/>
  </si>
  <si>
    <t>65 ∼ 69세</t>
    <phoneticPr fontId="18" type="noConversion"/>
  </si>
  <si>
    <t>70 ∼ 74세</t>
    <phoneticPr fontId="18" type="noConversion"/>
  </si>
  <si>
    <t>75 ∼ 79세</t>
    <phoneticPr fontId="18" type="noConversion"/>
  </si>
  <si>
    <t>80 ∼ 84세</t>
    <phoneticPr fontId="18" type="noConversion"/>
  </si>
  <si>
    <t>85세 이상</t>
    <phoneticPr fontId="18" type="noConversion"/>
  </si>
  <si>
    <t>미       상</t>
    <phoneticPr fontId="18" type="noConversion"/>
  </si>
  <si>
    <t>20 ∼ 24year</t>
    <phoneticPr fontId="18" type="noConversion"/>
  </si>
  <si>
    <t>25 ∼ 29year</t>
    <phoneticPr fontId="18" type="noConversion"/>
  </si>
  <si>
    <t>30 ∼ 34year</t>
    <phoneticPr fontId="18" type="noConversion"/>
  </si>
  <si>
    <t>40 ∼ 44year</t>
    <phoneticPr fontId="18" type="noConversion"/>
  </si>
  <si>
    <t>45 ∼ 49year</t>
    <phoneticPr fontId="18" type="noConversion"/>
  </si>
  <si>
    <t>50 ∼ 54year</t>
    <phoneticPr fontId="18" type="noConversion"/>
  </si>
  <si>
    <t>60 ∼ 64year</t>
    <phoneticPr fontId="18" type="noConversion"/>
  </si>
  <si>
    <t>65 ∼ 69year</t>
    <phoneticPr fontId="18" type="noConversion"/>
  </si>
  <si>
    <t>80 ∼ 84year</t>
    <phoneticPr fontId="18" type="noConversion"/>
  </si>
  <si>
    <t>85years &amp; over</t>
    <phoneticPr fontId="18" type="noConversion"/>
  </si>
  <si>
    <t>Source : Economic Policy Division</t>
    <phoneticPr fontId="19" type="noConversion"/>
  </si>
  <si>
    <t>자료 : 『인구동향조사』 통계청 인구동향과</t>
  </si>
  <si>
    <t>자료 : 『인구동향조사』 통계청 인구동향과</t>
    <phoneticPr fontId="18" type="noConversion"/>
  </si>
  <si>
    <t>Source : Statistics Korea</t>
  </si>
  <si>
    <t>Source : Statistics Korea</t>
    <phoneticPr fontId="16" type="noConversion"/>
  </si>
  <si>
    <t>Marriages</t>
    <phoneticPr fontId="18" type="noConversion"/>
  </si>
  <si>
    <t>Divorces</t>
    <phoneticPr fontId="18" type="noConversion"/>
  </si>
  <si>
    <t>…</t>
  </si>
  <si>
    <t>자료 : 『국내인구이동통계』 통계청 인구동향과</t>
  </si>
  <si>
    <t>자료 : 『국내인구이동통계』 통계청 인구동향과</t>
    <phoneticPr fontId="16" type="noConversion"/>
  </si>
  <si>
    <t>Source : Statistics Korea</t>
    <phoneticPr fontId="18" type="noConversion"/>
  </si>
  <si>
    <t>12. 주민등록 전입지별 인구이동 (타시도→수원시)</t>
    <phoneticPr fontId="16" type="noConversion"/>
  </si>
  <si>
    <t>광주 Gwangju</t>
    <phoneticPr fontId="16" type="noConversion"/>
  </si>
  <si>
    <t>월    별</t>
    <phoneticPr fontId="16" type="noConversion"/>
  </si>
  <si>
    <t>여
Female</t>
    <phoneticPr fontId="16" type="noConversion"/>
  </si>
  <si>
    <t>남
Male</t>
    <phoneticPr fontId="16" type="noConversion"/>
  </si>
  <si>
    <t>12. 주민등록 전입지별 인구이동 (타시도→수원시)</t>
    <phoneticPr fontId="16" type="noConversion"/>
  </si>
  <si>
    <t>Migrants, by Place of Origin(Other Provinces→Suwon)</t>
    <phoneticPr fontId="16" type="noConversion"/>
  </si>
  <si>
    <t>남
Male</t>
    <phoneticPr fontId="16" type="noConversion"/>
  </si>
  <si>
    <t>13. 주민등록 전출지별 인구이동(수원시→타시도)</t>
    <phoneticPr fontId="16" type="noConversion"/>
  </si>
  <si>
    <t>Migrants, by Place of Destination(Suwon→Other Provinces)</t>
    <phoneticPr fontId="16" type="noConversion"/>
  </si>
  <si>
    <t>자료 : 『주민등록인구통계』 경기도, 시민봉사과</t>
    <phoneticPr fontId="16" type="noConversion"/>
  </si>
  <si>
    <t>Source : Community Serivice Division</t>
    <phoneticPr fontId="16" type="noConversion"/>
  </si>
  <si>
    <t xml:space="preserve">         ( )년도 인구주택총조사, 1991년이후는 주민등록인구통계 결과임.</t>
    <phoneticPr fontId="16" type="noConversion"/>
  </si>
  <si>
    <t>자료 : 『주민등록인구통계』 경기도, 시민봉사과</t>
    <phoneticPr fontId="16" type="noConversion"/>
  </si>
  <si>
    <t>자료 : 경기도 『주민등록인구통계』,  시민봉사과</t>
    <phoneticPr fontId="16" type="noConversion"/>
  </si>
  <si>
    <t>자료 : 『인구주택총조사』 통계청, 『주민등록인구통계』 경기도, 시민봉사과</t>
    <phoneticPr fontId="16" type="noConversion"/>
  </si>
  <si>
    <t>Source :  Ministry of Justice ,Community Service Division</t>
  </si>
  <si>
    <r>
      <t xml:space="preserve">세   대 </t>
    </r>
    <r>
      <rPr>
        <vertAlign val="superscript"/>
        <sz val="9"/>
        <rFont val="새굴림"/>
        <family val="1"/>
        <charset val="129"/>
      </rPr>
      <t>1)</t>
    </r>
    <phoneticPr fontId="16" type="noConversion"/>
  </si>
  <si>
    <r>
      <t xml:space="preserve">세  대 </t>
    </r>
    <r>
      <rPr>
        <vertAlign val="superscript"/>
        <sz val="9"/>
        <rFont val="새굴림"/>
        <family val="1"/>
        <charset val="129"/>
      </rPr>
      <t>1)</t>
    </r>
    <phoneticPr fontId="16" type="noConversion"/>
  </si>
  <si>
    <t xml:space="preserve"> </t>
    <phoneticPr fontId="18" type="noConversion"/>
  </si>
  <si>
    <t>-</t>
    <phoneticPr fontId="18" type="noConversion"/>
  </si>
  <si>
    <t>-</t>
    <phoneticPr fontId="19" type="noConversion"/>
  </si>
  <si>
    <t>미        상</t>
    <phoneticPr fontId="19" type="noConversion"/>
  </si>
  <si>
    <t>5개 이상
(more than 5)</t>
    <phoneticPr fontId="20" type="noConversion"/>
  </si>
  <si>
    <t>5개 이상
(more than 5)</t>
    <phoneticPr fontId="20" type="noConversion"/>
  </si>
  <si>
    <t>금곡동</t>
    <phoneticPr fontId="16" type="noConversion"/>
  </si>
  <si>
    <t>호매실동</t>
    <phoneticPr fontId="16" type="noConversion"/>
  </si>
  <si>
    <t>금곡동</t>
    <phoneticPr fontId="18" type="noConversion"/>
  </si>
  <si>
    <t>호매실동</t>
    <phoneticPr fontId="18" type="noConversion"/>
  </si>
  <si>
    <t>권선1동</t>
    <phoneticPr fontId="18" type="noConversion"/>
  </si>
  <si>
    <t>Geumgok-dong</t>
    <phoneticPr fontId="17" type="noConversion"/>
  </si>
  <si>
    <t>homaesil-dong</t>
    <phoneticPr fontId="17" type="noConversion"/>
  </si>
  <si>
    <t>금곡동</t>
    <phoneticPr fontId="7" type="noConversion"/>
  </si>
  <si>
    <t>호매실동</t>
    <phoneticPr fontId="7" type="noConversion"/>
  </si>
  <si>
    <t>평균연령</t>
    <phoneticPr fontId="16" type="noConversion"/>
  </si>
  <si>
    <t>Average</t>
    <phoneticPr fontId="16" type="noConversion"/>
  </si>
  <si>
    <t>age</t>
    <phoneticPr fontId="16" type="noConversion"/>
  </si>
  <si>
    <t xml:space="preserve"> 나. 거소신고인수 Address population Trend</t>
    <phoneticPr fontId="17" type="noConversion"/>
  </si>
  <si>
    <t>단위 : 명</t>
    <phoneticPr fontId="16" type="noConversion"/>
  </si>
  <si>
    <t>Unit : person</t>
    <phoneticPr fontId="16" type="noConversion"/>
  </si>
  <si>
    <t>자료 : 『출입국·외국인정책 통계연보』 (외국국적동포거소신고 현황) 법무부</t>
    <phoneticPr fontId="16" type="noConversion"/>
  </si>
  <si>
    <t>국적별</t>
    <phoneticPr fontId="16" type="noConversion"/>
  </si>
  <si>
    <t>Nationality</t>
    <phoneticPr fontId="16" type="noConversion"/>
  </si>
  <si>
    <t>중국</t>
    <phoneticPr fontId="18" type="noConversion"/>
  </si>
  <si>
    <t>미국</t>
    <phoneticPr fontId="18" type="noConversion"/>
  </si>
  <si>
    <t>캐나다</t>
    <phoneticPr fontId="18" type="noConversion"/>
  </si>
  <si>
    <t>기타</t>
    <phoneticPr fontId="18" type="noConversion"/>
  </si>
  <si>
    <t>China</t>
    <phoneticPr fontId="18" type="noConversion"/>
  </si>
  <si>
    <t>United States</t>
    <phoneticPr fontId="18" type="noConversion"/>
  </si>
  <si>
    <t>Canada</t>
    <phoneticPr fontId="18" type="noConversion"/>
  </si>
  <si>
    <t>others</t>
    <phoneticPr fontId="18" type="noConversion"/>
  </si>
  <si>
    <t>Source : Ministry of Justice</t>
    <phoneticPr fontId="18" type="noConversion"/>
  </si>
  <si>
    <t>2013</t>
  </si>
  <si>
    <t>2014</t>
  </si>
  <si>
    <t>2015</t>
  </si>
  <si>
    <t>2016</t>
  </si>
  <si>
    <t>총이동  Total migrants</t>
  </si>
  <si>
    <t>시도간    Inter-Metropolitan City and Province</t>
  </si>
  <si>
    <t>연별</t>
  </si>
  <si>
    <t>전입</t>
  </si>
  <si>
    <t>전출</t>
  </si>
  <si>
    <t>(전입 = 전출)</t>
  </si>
  <si>
    <t>Year &amp;</t>
  </si>
  <si>
    <t>In</t>
  </si>
  <si>
    <t>남자</t>
  </si>
  <si>
    <t>여자</t>
  </si>
  <si>
    <t>Out</t>
  </si>
  <si>
    <t xml:space="preserve"> Intra-</t>
  </si>
  <si>
    <t>Net</t>
  </si>
  <si>
    <t>Si, Gun</t>
  </si>
  <si>
    <t>migrants</t>
  </si>
  <si>
    <t>Yeongtong-gu</t>
  </si>
  <si>
    <t xml:space="preserve"> 순이동</t>
    <phoneticPr fontId="18" type="noConversion"/>
  </si>
  <si>
    <t>…</t>
    <phoneticPr fontId="18" type="noConversion"/>
  </si>
  <si>
    <t>Migration by Si, Gun and Gu</t>
  </si>
  <si>
    <t xml:space="preserve">시 · 군 · 구내   </t>
  </si>
  <si>
    <t>시 · 군 · 구간   Intra-Si, Gun and Gu</t>
  </si>
  <si>
    <t>Si &amp; Gun &amp; GU</t>
    <phoneticPr fontId="18" type="noConversion"/>
  </si>
  <si>
    <t>자료 : 『인구주택총조사』 통계청 , 정보통신과</t>
    <phoneticPr fontId="18" type="noConversion"/>
  </si>
  <si>
    <t>Source : Information Telecommunication Division</t>
    <phoneticPr fontId="19" type="noConversion"/>
  </si>
  <si>
    <t>자료 : 『인구주택총조사』 통계청 , 정보통신과</t>
    <phoneticPr fontId="18" type="noConversion"/>
  </si>
  <si>
    <t>Source : Information Telecommunication Division</t>
    <phoneticPr fontId="16" type="noConversion"/>
  </si>
  <si>
    <t>자료 : 『인구주택총조사』 통계청, 정보통신과</t>
    <phoneticPr fontId="18" type="noConversion"/>
  </si>
  <si>
    <t>자료 : 『인구주택총조사』 통계청, 정보통신과</t>
    <phoneticPr fontId="18" type="noConversion"/>
  </si>
  <si>
    <t>3. 구, 동별 연령(5세 계급) 및 성별 인구(계속)</t>
    <phoneticPr fontId="7" type="noConversion"/>
  </si>
  <si>
    <t>Age(5-year age group) and Gender by Gu, Dong(Continued)</t>
    <phoneticPr fontId="7" type="noConversion"/>
  </si>
  <si>
    <t>Age(5-year age group) and Gender by Gu, Dong(Cont'd)</t>
    <phoneticPr fontId="7" type="noConversion"/>
  </si>
  <si>
    <t>4. 연령(5세 계급) 및 성별 인구(계속)</t>
    <phoneticPr fontId="16" type="noConversion"/>
  </si>
  <si>
    <t>Population by Age(5-year age group) and Gender(Cont'd)</t>
    <phoneticPr fontId="16" type="noConversion"/>
  </si>
  <si>
    <t>40.9</t>
  </si>
  <si>
    <t>38.9</t>
  </si>
  <si>
    <t>36.3</t>
  </si>
  <si>
    <t>37.6</t>
  </si>
  <si>
    <t>39.0</t>
  </si>
  <si>
    <t>34.8</t>
  </si>
  <si>
    <t>43.6</t>
  </si>
  <si>
    <t>40.5</t>
  </si>
  <si>
    <t>44.0</t>
  </si>
  <si>
    <t>38.0</t>
  </si>
  <si>
    <t>40.0</t>
  </si>
  <si>
    <t>41.5</t>
  </si>
  <si>
    <t>41.6</t>
  </si>
  <si>
    <t>39.2</t>
  </si>
  <si>
    <t>39.6</t>
  </si>
  <si>
    <t>39.8</t>
  </si>
  <si>
    <t>37.0</t>
  </si>
  <si>
    <t>35.4</t>
  </si>
  <si>
    <t>35.8</t>
  </si>
  <si>
    <t>36.1</t>
  </si>
  <si>
    <t>48.1</t>
  </si>
  <si>
    <t>45.1</t>
  </si>
  <si>
    <t>42.9</t>
  </si>
  <si>
    <t>44.4</t>
  </si>
  <si>
    <t>40.7</t>
  </si>
  <si>
    <t>37.5</t>
  </si>
  <si>
    <t>45.2</t>
  </si>
  <si>
    <t>41.2</t>
  </si>
  <si>
    <t>36.9</t>
  </si>
  <si>
    <t>39.1</t>
  </si>
  <si>
    <t>34.9</t>
  </si>
  <si>
    <t>38.7</t>
  </si>
  <si>
    <t>35.1</t>
  </si>
  <si>
    <t>37.2</t>
  </si>
  <si>
    <t>33.3</t>
  </si>
  <si>
    <t>34.5</t>
  </si>
  <si>
    <t>33.7</t>
  </si>
  <si>
    <t>34.2</t>
  </si>
  <si>
    <t>…</t>
    <phoneticPr fontId="16" type="noConversion"/>
  </si>
  <si>
    <t>자료 : 통계청 『인구주택총조사』→표본부문, 정보통신과</t>
    <phoneticPr fontId="18" type="noConversion"/>
  </si>
  <si>
    <t>시군별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</si>
</sst>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_ &quot;₩&quot;* #,##0_ ;_ &quot;₩&quot;* \-#,##0_ ;_ &quot;₩&quot;* &quot;-&quot;_ ;_ @_ "/>
    <numFmt numFmtId="179" formatCode="_ * #,##0_ ;_ * \-#,##0_ ;_ * &quot;-&quot;_ ;_ @_ "/>
    <numFmt numFmtId="180" formatCode="_ &quot;₩&quot;* #,##0.00_ ;_ &quot;₩&quot;* \-#,##0.00_ ;_ &quot;₩&quot;* &quot;-&quot;??_ ;_ @_ "/>
    <numFmt numFmtId="181" formatCode="_ * #,##0.00_ ;_ * \-#,##0.00_ ;_ * &quot;-&quot;??_ ;_ @_ "/>
    <numFmt numFmtId="182" formatCode="hh:mm:ss&quot;₩&quot;&quot;₩&quot;&quot;₩&quot;&quot;₩&quot;&quot;₩&quot;&quot;₩&quot;&quot;₩&quot;&quot;₩&quot;\ AM/PM_)"/>
    <numFmt numFmtId="183" formatCode="#,##0_);[Red]\(#,##0\)"/>
    <numFmt numFmtId="184" formatCode="#,##0_ "/>
    <numFmt numFmtId="185" formatCode="#,##0;[Red]#,##0"/>
    <numFmt numFmtId="186" formatCode="0.0"/>
    <numFmt numFmtId="187" formatCode="#,##0.0"/>
    <numFmt numFmtId="188" formatCode="0_);[Red]\(0\)"/>
    <numFmt numFmtId="189" formatCode="0,000"/>
    <numFmt numFmtId="190" formatCode="0,000.00"/>
    <numFmt numFmtId="191" formatCode="0_);\(0\)"/>
    <numFmt numFmtId="192" formatCode="0.0_ "/>
    <numFmt numFmtId="193" formatCode="#,##0.00_ "/>
    <numFmt numFmtId="194" formatCode="0\ 0,000"/>
    <numFmt numFmtId="195" formatCode="_(* #,##0.000_);_(* &quot;₩&quot;&quot;₩&quot;&quot;₩&quot;&quot;₩&quot;&quot;₩&quot;&quot;₩&quot;&quot;₩&quot;&quot;₩&quot;\(#,##0.000&quot;₩&quot;&quot;₩&quot;&quot;₩&quot;&quot;₩&quot;&quot;₩&quot;&quot;₩&quot;&quot;₩&quot;&quot;₩&quot;\);_(* &quot;-&quot;??_);_(@_)"/>
    <numFmt numFmtId="196" formatCode="_(&quot;$&quot;* #,##0.000_);_(&quot;$&quot;* &quot;₩&quot;&quot;₩&quot;&quot;₩&quot;&quot;₩&quot;&quot;₩&quot;&quot;₩&quot;&quot;₩&quot;&quot;₩&quot;\(#,##0.000&quot;₩&quot;&quot;₩&quot;&quot;₩&quot;&quot;₩&quot;&quot;₩&quot;&quot;₩&quot;&quot;₩&quot;&quot;₩&quot;\);_(&quot;$&quot;* &quot;-&quot;??_);_(@_)"/>
    <numFmt numFmtId="197" formatCode="&quot;$&quot;#,##0_);[Red]\(&quot;$&quot;#,##0\)"/>
    <numFmt numFmtId="198" formatCode="&quot;$&quot;#,##0.00_);[Red]\(&quot;$&quot;#,##0.00\)"/>
    <numFmt numFmtId="199" formatCode="000"/>
    <numFmt numFmtId="200" formatCode="#.##"/>
    <numFmt numFmtId="201" formatCode="#,##0.000;[Red]&quot;-&quot;#,##0.000"/>
    <numFmt numFmtId="202" formatCode="&quot;₩&quot;#,##0;[Red]&quot;₩&quot;\-#,##0"/>
    <numFmt numFmtId="203" formatCode="&quot;₩&quot;#,##0.00;[Red]&quot;₩&quot;\-#,##0.00"/>
    <numFmt numFmtId="204" formatCode="#,##0;[Red]&quot;-&quot;#,##0"/>
    <numFmt numFmtId="205" formatCode="#,##0.00;[Red]&quot;-&quot;#,##0.00"/>
    <numFmt numFmtId="206" formatCode="#,##0.0_ "/>
    <numFmt numFmtId="207" formatCode="0_ "/>
    <numFmt numFmtId="208" formatCode="#,##0.00_);[Red]\(#,##0.00\)"/>
    <numFmt numFmtId="209" formatCode="0.00;[Red]0.00"/>
    <numFmt numFmtId="210" formatCode="#,##0;\-#,##0;&quot;-&quot;;@"/>
    <numFmt numFmtId="211" formatCode="#,##0\ "/>
    <numFmt numFmtId="212" formatCode="0.00_);[Red]\(0.00\)"/>
    <numFmt numFmtId="213" formatCode="&quot;A$&quot;\ #,##0.0;&quot;$&quot;\-#,##0.0"/>
    <numFmt numFmtId="214" formatCode="&quot;$&quot;#,##0;\(&quot;$&quot;#,##0\)"/>
    <numFmt numFmtId="215" formatCode="#,##0.0;\(#,##0.0\);\ &quot;-&quot;\ "/>
    <numFmt numFmtId="216" formatCode="#,##0.00000\ ;\(#,##0.00000\)"/>
    <numFmt numFmtId="217" formatCode="#,##0.0000;\(#,##0.0000\);\ &quot;-&quot;\ "/>
    <numFmt numFmtId="218" formatCode="#,##0.000000\ ;\(#,##0.000000\)"/>
  </numFmts>
  <fonts count="7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0"/>
      <name val="바탕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굴림"/>
      <family val="3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b/>
      <sz val="9"/>
      <name val="바탕체"/>
      <family val="1"/>
      <charset val="129"/>
    </font>
    <font>
      <b/>
      <sz val="18"/>
      <name val="궁서체"/>
      <family val="1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9"/>
      <name val="굴림체"/>
      <family val="3"/>
      <charset val="129"/>
    </font>
    <font>
      <sz val="8"/>
      <name val="맑은 고딕"/>
      <family val="3"/>
      <charset val="129"/>
    </font>
    <font>
      <sz val="12"/>
      <name val="HY중고딕"/>
      <family val="1"/>
      <charset val="129"/>
    </font>
    <font>
      <sz val="11"/>
      <name val="돋움"/>
      <family val="3"/>
      <charset val="129"/>
    </font>
    <font>
      <sz val="10"/>
      <name val="HY중고딕"/>
      <family val="1"/>
      <charset val="129"/>
    </font>
    <font>
      <b/>
      <sz val="12"/>
      <name val="HY중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HY중고딕"/>
      <family val="1"/>
      <charset val="129"/>
    </font>
    <font>
      <sz val="9"/>
      <name val="HY중고딕"/>
      <family val="1"/>
      <charset val="129"/>
    </font>
    <font>
      <vertAlign val="superscript"/>
      <sz val="9"/>
      <name val="HY중고딕"/>
      <family val="1"/>
      <charset val="129"/>
    </font>
    <font>
      <b/>
      <sz val="9"/>
      <name val="HY중고딕"/>
      <family val="1"/>
      <charset val="129"/>
    </font>
    <font>
      <b/>
      <sz val="10"/>
      <name val="HY중고딕"/>
      <family val="1"/>
      <charset val="129"/>
    </font>
    <font>
      <sz val="8"/>
      <name val="HY중고딕"/>
      <family val="1"/>
      <charset val="129"/>
    </font>
    <font>
      <sz val="16"/>
      <name val="HY중고딕"/>
      <family val="1"/>
      <charset val="129"/>
    </font>
    <font>
      <b/>
      <sz val="9"/>
      <color indexed="55"/>
      <name val="HY중고딕"/>
      <family val="1"/>
      <charset val="129"/>
    </font>
    <font>
      <sz val="9"/>
      <color theme="1"/>
      <name val="HY중고딕"/>
      <family val="1"/>
      <charset val="129"/>
    </font>
    <font>
      <sz val="7"/>
      <name val="HY중고딕"/>
      <family val="1"/>
      <charset val="129"/>
    </font>
    <font>
      <sz val="6"/>
      <name val="HY중고딕"/>
      <family val="1"/>
      <charset val="129"/>
    </font>
    <font>
      <sz val="8.5"/>
      <name val="HY중고딕"/>
      <family val="1"/>
      <charset val="129"/>
    </font>
    <font>
      <b/>
      <vertAlign val="superscript"/>
      <sz val="16"/>
      <name val="HY중고딕"/>
      <family val="1"/>
      <charset val="129"/>
    </font>
    <font>
      <b/>
      <sz val="16"/>
      <color theme="1"/>
      <name val="HY중고딕"/>
      <family val="1"/>
      <charset val="129"/>
    </font>
    <font>
      <sz val="11"/>
      <color indexed="8"/>
      <name val="맑은 고딕"/>
      <family val="2"/>
      <scheme val="minor"/>
    </font>
    <font>
      <b/>
      <sz val="16"/>
      <name val="새굴림"/>
      <family val="1"/>
      <charset val="129"/>
    </font>
    <font>
      <sz val="9"/>
      <name val="새굴림"/>
      <family val="1"/>
      <charset val="129"/>
    </font>
    <font>
      <sz val="8"/>
      <name val="새굴림"/>
      <family val="1"/>
      <charset val="129"/>
    </font>
    <font>
      <sz val="12"/>
      <name val="새굴림"/>
      <family val="1"/>
      <charset val="129"/>
    </font>
    <font>
      <b/>
      <sz val="9"/>
      <name val="새굴림"/>
      <family val="1"/>
      <charset val="129"/>
    </font>
    <font>
      <sz val="11"/>
      <name val="새굴림"/>
      <family val="1"/>
      <charset val="129"/>
    </font>
    <font>
      <b/>
      <sz val="12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b/>
      <sz val="20"/>
      <name val="새굴림"/>
      <family val="1"/>
      <charset val="129"/>
    </font>
    <font>
      <sz val="20"/>
      <name val="새굴림"/>
      <family val="1"/>
      <charset val="129"/>
    </font>
    <font>
      <vertAlign val="superscript"/>
      <sz val="9"/>
      <name val="새굴림"/>
      <family val="1"/>
      <charset val="129"/>
    </font>
    <font>
      <sz val="9"/>
      <color rgb="FFFF0000"/>
      <name val="새굴림"/>
      <family val="1"/>
      <charset val="129"/>
    </font>
    <font>
      <sz val="10"/>
      <name val="돋움"/>
      <family val="3"/>
      <charset val="129"/>
    </font>
    <font>
      <sz val="9"/>
      <name val="굴림"/>
      <family val="3"/>
      <charset val="129"/>
    </font>
    <font>
      <sz val="10"/>
      <name val="돋움체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u/>
      <sz val="10"/>
      <color indexed="36"/>
      <name val="바탕"/>
      <family val="1"/>
      <charset val="129"/>
    </font>
    <font>
      <sz val="10"/>
      <color indexed="8"/>
      <name val="굴림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7">
    <xf numFmtId="0" fontId="0" fillId="0" borderId="0"/>
    <xf numFmtId="0" fontId="6" fillId="0" borderId="0"/>
    <xf numFmtId="179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/>
    <xf numFmtId="179" fontId="7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Protection="0"/>
    <xf numFmtId="43" fontId="5" fillId="0" borderId="0" applyFont="0" applyFill="0" applyBorder="0" applyAlignment="0" applyProtection="0"/>
    <xf numFmtId="0" fontId="8" fillId="0" borderId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203" fontId="22" fillId="0" borderId="0" applyFont="0" applyFill="0" applyBorder="0" applyAlignment="0" applyProtection="0"/>
    <xf numFmtId="178" fontId="23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24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0" fontId="15" fillId="0" borderId="0" applyFont="0" applyFill="0" applyBorder="0" applyAlignment="0" applyProtection="0"/>
    <xf numFmtId="178" fontId="24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202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24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1" fontId="15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0" fillId="0" borderId="0"/>
    <xf numFmtId="204" fontId="21" fillId="0" borderId="0" applyFont="0" applyFill="0" applyBorder="0" applyAlignment="0" applyProtection="0"/>
    <xf numFmtId="204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204" fontId="22" fillId="0" borderId="0" applyFont="0" applyFill="0" applyBorder="0" applyAlignment="0" applyProtection="0"/>
    <xf numFmtId="179" fontId="23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4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24" fillId="0" borderId="0" applyFont="0" applyFill="0" applyBorder="0" applyAlignment="0" applyProtection="0"/>
    <xf numFmtId="205" fontId="21" fillId="0" borderId="0" applyFont="0" applyFill="0" applyBorder="0" applyAlignment="0" applyProtection="0"/>
    <xf numFmtId="205" fontId="22" fillId="0" borderId="0" applyFont="0" applyFill="0" applyBorder="0" applyAlignment="0" applyProtection="0"/>
    <xf numFmtId="181" fontId="23" fillId="0" borderId="0" applyFont="0" applyFill="0" applyBorder="0" applyAlignment="0" applyProtection="0"/>
    <xf numFmtId="205" fontId="22" fillId="0" borderId="0" applyFont="0" applyFill="0" applyBorder="0" applyAlignment="0" applyProtection="0"/>
    <xf numFmtId="181" fontId="23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/>
    <xf numFmtId="0" fontId="21" fillId="0" borderId="0"/>
    <xf numFmtId="0" fontId="22" fillId="0" borderId="0"/>
    <xf numFmtId="0" fontId="23" fillId="0" borderId="0"/>
    <xf numFmtId="0" fontId="22" fillId="0" borderId="0"/>
    <xf numFmtId="0" fontId="24" fillId="0" borderId="0"/>
    <xf numFmtId="0" fontId="26" fillId="0" borderId="0"/>
    <xf numFmtId="0" fontId="23" fillId="0" borderId="0"/>
    <xf numFmtId="0" fontId="9" fillId="0" borderId="0"/>
    <xf numFmtId="0" fontId="24" fillId="0" borderId="0"/>
    <xf numFmtId="0" fontId="9" fillId="0" borderId="0"/>
    <xf numFmtId="0" fontId="24" fillId="0" borderId="0"/>
    <xf numFmtId="0" fontId="26" fillId="0" borderId="0"/>
    <xf numFmtId="0" fontId="23" fillId="0" borderId="0"/>
    <xf numFmtId="0" fontId="27" fillId="0" borderId="0"/>
    <xf numFmtId="0" fontId="28" fillId="0" borderId="0"/>
    <xf numFmtId="0" fontId="25" fillId="0" borderId="0"/>
    <xf numFmtId="0" fontId="25" fillId="0" borderId="0"/>
    <xf numFmtId="0" fontId="27" fillId="0" borderId="0"/>
    <xf numFmtId="0" fontId="28" fillId="0" borderId="0"/>
    <xf numFmtId="0" fontId="4" fillId="0" borderId="0"/>
    <xf numFmtId="0" fontId="24" fillId="0" borderId="0"/>
    <xf numFmtId="179" fontId="4" fillId="0" borderId="0" applyFont="0" applyFill="0" applyBorder="0" applyAlignment="0" applyProtection="0"/>
    <xf numFmtId="194" fontId="5" fillId="0" borderId="0"/>
    <xf numFmtId="181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95" fontId="5" fillId="0" borderId="0"/>
    <xf numFmtId="0" fontId="11" fillId="0" borderId="0" applyFill="0" applyBorder="0" applyAlignment="0" applyProtection="0"/>
    <xf numFmtId="196" fontId="5" fillId="0" borderId="0"/>
    <xf numFmtId="2" fontId="11" fillId="0" borderId="0" applyFill="0" applyBorder="0" applyAlignment="0" applyProtection="0"/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0" fontId="12" fillId="3" borderId="3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2" fontId="15" fillId="0" borderId="0"/>
    <xf numFmtId="0" fontId="4" fillId="0" borderId="0"/>
    <xf numFmtId="10" fontId="4" fillId="0" borderId="0" applyFont="0" applyFill="0" applyBorder="0" applyAlignment="0" applyProtection="0"/>
    <xf numFmtId="0" fontId="11" fillId="0" borderId="4" applyNumberFormat="0" applyFill="0" applyAlignment="0" applyProtection="0"/>
    <xf numFmtId="0" fontId="32" fillId="0" borderId="0"/>
    <xf numFmtId="0" fontId="35" fillId="0" borderId="0">
      <alignment vertical="center"/>
    </xf>
    <xf numFmtId="0" fontId="3" fillId="0" borderId="0">
      <alignment vertical="center"/>
    </xf>
    <xf numFmtId="0" fontId="5" fillId="0" borderId="0"/>
    <xf numFmtId="179" fontId="5" fillId="0" borderId="0" applyFont="0" applyFill="0" applyBorder="0" applyAlignment="0" applyProtection="0"/>
    <xf numFmtId="44" fontId="5" fillId="0" borderId="0" applyFont="0" applyFill="0" applyBorder="0" applyAlignment="0" applyProtection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24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2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19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" fillId="0" borderId="0" applyProtection="0"/>
    <xf numFmtId="0" fontId="32" fillId="0" borderId="0">
      <alignment vertical="center"/>
    </xf>
    <xf numFmtId="0" fontId="32" fillId="0" borderId="0"/>
    <xf numFmtId="0" fontId="8" fillId="0" borderId="0"/>
    <xf numFmtId="41" fontId="8" fillId="0" borderId="0" applyFon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213" fontId="32" fillId="0" borderId="0"/>
    <xf numFmtId="214" fontId="32" fillId="0" borderId="0"/>
    <xf numFmtId="215" fontId="8" fillId="0" borderId="0"/>
    <xf numFmtId="213" fontId="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35" fillId="5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0" fillId="0" borderId="0"/>
    <xf numFmtId="41" fontId="70" fillId="0" borderId="0" applyFont="0" applyFill="0" applyBorder="0" applyAlignment="0" applyProtection="0"/>
    <xf numFmtId="0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5" fillId="0" borderId="0"/>
    <xf numFmtId="216" fontId="8" fillId="0" borderId="0"/>
    <xf numFmtId="217" fontId="8" fillId="0" borderId="0"/>
    <xf numFmtId="218" fontId="8" fillId="0" borderId="0"/>
    <xf numFmtId="0" fontId="71" fillId="0" borderId="0" applyFill="0" applyBorder="0" applyProtection="0">
      <alignment horizontal="centerContinuous" vertical="center"/>
    </xf>
    <xf numFmtId="0" fontId="72" fillId="8" borderId="0" applyFill="0" applyBorder="0" applyProtection="0">
      <alignment horizontal="center" vertical="center"/>
    </xf>
    <xf numFmtId="40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9" fontId="74" fillId="8" borderId="0" applyFill="0" applyBorder="0" applyProtection="0">
      <alignment horizontal="right"/>
    </xf>
    <xf numFmtId="10" fontId="74" fillId="0" borderId="0" applyFill="0" applyBorder="0" applyProtection="0">
      <alignment horizontal="right"/>
    </xf>
    <xf numFmtId="193" fontId="74" fillId="8" borderId="0" applyFill="0" applyBorder="0" applyProtection="0">
      <alignment horizontal="right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75" fillId="0" borderId="0">
      <alignment vertical="center"/>
    </xf>
    <xf numFmtId="0" fontId="66" fillId="0" borderId="0"/>
    <xf numFmtId="0" fontId="5" fillId="0" borderId="0"/>
    <xf numFmtId="0" fontId="35" fillId="0" borderId="0">
      <alignment vertical="center"/>
    </xf>
    <xf numFmtId="0" fontId="64" fillId="0" borderId="0">
      <alignment vertical="center"/>
    </xf>
    <xf numFmtId="0" fontId="32" fillId="0" borderId="0">
      <alignment vertical="center"/>
    </xf>
    <xf numFmtId="0" fontId="5" fillId="0" borderId="0"/>
    <xf numFmtId="0" fontId="35" fillId="0" borderId="0">
      <alignment vertical="center"/>
    </xf>
    <xf numFmtId="0" fontId="5" fillId="0" borderId="0"/>
    <xf numFmtId="0" fontId="35" fillId="0" borderId="0">
      <alignment vertical="center"/>
    </xf>
    <xf numFmtId="0" fontId="5" fillId="0" borderId="0"/>
  </cellStyleXfs>
  <cellXfs count="920">
    <xf numFmtId="0" fontId="0" fillId="0" borderId="0" xfId="0"/>
    <xf numFmtId="0" fontId="31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6" fillId="0" borderId="0" xfId="0" applyFont="1" applyFill="1" applyAlignment="1">
      <alignment horizontal="centerContinuous" vertical="center"/>
    </xf>
    <xf numFmtId="1" fontId="36" fillId="0" borderId="0" xfId="0" applyNumberFormat="1" applyFont="1" applyFill="1" applyAlignment="1">
      <alignment horizontal="centerContinuous" vertical="center"/>
    </xf>
    <xf numFmtId="179" fontId="36" fillId="0" borderId="0" xfId="2" applyFont="1" applyFill="1" applyAlignment="1">
      <alignment horizontal="centerContinuous" vertical="center"/>
    </xf>
    <xf numFmtId="0" fontId="36" fillId="0" borderId="0" xfId="0" applyFont="1" applyFill="1" applyBorder="1" applyAlignment="1">
      <alignment vertical="center"/>
    </xf>
    <xf numFmtId="0" fontId="37" fillId="0" borderId="17" xfId="0" applyFont="1" applyFill="1" applyBorder="1" applyAlignment="1">
      <alignment vertical="center"/>
    </xf>
    <xf numFmtId="179" fontId="37" fillId="0" borderId="17" xfId="2" applyFont="1" applyFill="1" applyBorder="1" applyAlignment="1">
      <alignment horizontal="center" vertical="center"/>
    </xf>
    <xf numFmtId="0" fontId="37" fillId="0" borderId="17" xfId="0" applyFont="1" applyFill="1" applyBorder="1" applyAlignment="1">
      <alignment horizontal="right" vertical="center"/>
    </xf>
    <xf numFmtId="0" fontId="37" fillId="0" borderId="0" xfId="0" applyFont="1" applyFill="1" applyBorder="1" applyAlignment="1">
      <alignment vertical="center"/>
    </xf>
    <xf numFmtId="179" fontId="37" fillId="0" borderId="6" xfId="2" applyFont="1" applyFill="1" applyBorder="1" applyAlignment="1">
      <alignment horizontal="center" vertical="center" shrinkToFit="1"/>
    </xf>
    <xf numFmtId="179" fontId="37" fillId="0" borderId="0" xfId="2" applyFont="1" applyFill="1" applyBorder="1" applyAlignment="1">
      <alignment horizontal="center" vertical="center" shrinkToFit="1"/>
    </xf>
    <xf numFmtId="0" fontId="37" fillId="0" borderId="5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 shrinkToFit="1"/>
    </xf>
    <xf numFmtId="179" fontId="37" fillId="0" borderId="13" xfId="2" applyFont="1" applyFill="1" applyBorder="1" applyAlignment="1">
      <alignment horizontal="center" vertical="center" shrinkToFit="1"/>
    </xf>
    <xf numFmtId="0" fontId="37" fillId="0" borderId="6" xfId="0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Continuous" vertical="center" shrinkToFit="1"/>
    </xf>
    <xf numFmtId="0" fontId="37" fillId="0" borderId="9" xfId="0" applyFont="1" applyFill="1" applyBorder="1" applyAlignment="1">
      <alignment horizontal="center" vertical="center" shrinkToFit="1"/>
    </xf>
    <xf numFmtId="0" fontId="37" fillId="0" borderId="5" xfId="0" quotePrefix="1" applyFont="1" applyFill="1" applyBorder="1" applyAlignment="1">
      <alignment horizontal="center" vertical="center"/>
    </xf>
    <xf numFmtId="0" fontId="37" fillId="0" borderId="6" xfId="0" quotePrefix="1" applyFont="1" applyFill="1" applyBorder="1" applyAlignment="1">
      <alignment horizontal="center" vertical="center"/>
    </xf>
    <xf numFmtId="0" fontId="39" fillId="0" borderId="6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vertical="center"/>
    </xf>
    <xf numFmtId="0" fontId="37" fillId="0" borderId="0" xfId="0" applyFont="1" applyFill="1" applyAlignment="1">
      <alignment horizontal="left" vertical="center"/>
    </xf>
    <xf numFmtId="0" fontId="37" fillId="0" borderId="0" xfId="0" applyFont="1" applyFill="1" applyAlignment="1">
      <alignment vertical="center"/>
    </xf>
    <xf numFmtId="179" fontId="37" fillId="0" borderId="0" xfId="2" applyFont="1" applyFill="1" applyAlignment="1">
      <alignment vertical="center"/>
    </xf>
    <xf numFmtId="190" fontId="37" fillId="0" borderId="0" xfId="0" applyNumberFormat="1" applyFont="1" applyFill="1" applyAlignment="1">
      <alignment vertical="center"/>
    </xf>
    <xf numFmtId="1" fontId="37" fillId="0" borderId="0" xfId="7" applyNumberFormat="1" applyFont="1" applyFill="1" applyBorder="1" applyAlignment="1">
      <alignment horizontal="right" vertical="center"/>
    </xf>
    <xf numFmtId="179" fontId="31" fillId="0" borderId="0" xfId="2" applyFont="1" applyFill="1" applyAlignment="1">
      <alignment vertical="center"/>
    </xf>
    <xf numFmtId="0" fontId="31" fillId="0" borderId="0" xfId="0" applyFont="1" applyFill="1" applyBorder="1" applyAlignment="1">
      <alignment vertical="center"/>
    </xf>
    <xf numFmtId="0" fontId="39" fillId="0" borderId="0" xfId="0" applyFont="1" applyFill="1" applyAlignment="1">
      <alignment vertical="center"/>
    </xf>
    <xf numFmtId="0" fontId="36" fillId="0" borderId="0" xfId="0" applyFont="1" applyBorder="1" applyAlignment="1">
      <alignment vertical="center"/>
    </xf>
    <xf numFmtId="0" fontId="37" fillId="0" borderId="17" xfId="0" applyFont="1" applyBorder="1" applyAlignment="1">
      <alignment vertical="center"/>
    </xf>
    <xf numFmtId="0" fontId="37" fillId="0" borderId="17" xfId="0" applyFont="1" applyBorder="1" applyAlignment="1">
      <alignment horizontal="right" vertical="center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 shrinkToFit="1"/>
    </xf>
    <xf numFmtId="0" fontId="37" fillId="0" borderId="0" xfId="0" applyFont="1" applyBorder="1" applyAlignment="1">
      <alignment horizontal="centerContinuous" vertical="center"/>
    </xf>
    <xf numFmtId="0" fontId="37" fillId="0" borderId="5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9" xfId="0" applyFont="1" applyBorder="1" applyAlignment="1">
      <alignment horizontal="centerContinuous" vertical="center"/>
    </xf>
    <xf numFmtId="179" fontId="37" fillId="0" borderId="0" xfId="2" applyFont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7" fillId="0" borderId="19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7" fillId="0" borderId="0" xfId="0" applyFont="1" applyAlignment="1">
      <alignment horizontal="left" vertical="center"/>
    </xf>
    <xf numFmtId="179" fontId="37" fillId="0" borderId="0" xfId="2" applyFont="1" applyAlignment="1">
      <alignment vertical="center"/>
    </xf>
    <xf numFmtId="0" fontId="37" fillId="0" borderId="6" xfId="0" applyFont="1" applyBorder="1" applyAlignment="1">
      <alignment horizontal="center" vertical="center" shrinkToFit="1"/>
    </xf>
    <xf numFmtId="184" fontId="37" fillId="0" borderId="0" xfId="0" applyNumberFormat="1" applyFont="1" applyFill="1" applyAlignment="1">
      <alignment horizontal="center" vertical="center" shrinkToFit="1"/>
    </xf>
    <xf numFmtId="184" fontId="37" fillId="0" borderId="0" xfId="2" applyNumberFormat="1" applyFont="1" applyFill="1" applyBorder="1" applyAlignment="1">
      <alignment horizontal="center" vertical="center" shrinkToFit="1"/>
    </xf>
    <xf numFmtId="193" fontId="37" fillId="0" borderId="0" xfId="0" applyNumberFormat="1" applyFont="1" applyFill="1" applyBorder="1" applyAlignment="1">
      <alignment horizontal="center" vertical="center" shrinkToFit="1"/>
    </xf>
    <xf numFmtId="179" fontId="37" fillId="0" borderId="17" xfId="2" applyFont="1" applyFill="1" applyBorder="1" applyAlignment="1">
      <alignment vertical="center"/>
    </xf>
    <xf numFmtId="187" fontId="37" fillId="0" borderId="17" xfId="0" applyNumberFormat="1" applyFont="1" applyFill="1" applyBorder="1" applyAlignment="1">
      <alignment vertical="center"/>
    </xf>
    <xf numFmtId="0" fontId="37" fillId="0" borderId="17" xfId="0" applyFont="1" applyFill="1" applyBorder="1" applyAlignment="1">
      <alignment horizontal="left" vertical="center"/>
    </xf>
    <xf numFmtId="0" fontId="37" fillId="0" borderId="5" xfId="0" applyFont="1" applyFill="1" applyBorder="1" applyAlignment="1">
      <alignment horizontal="centerContinuous" vertical="center"/>
    </xf>
    <xf numFmtId="0" fontId="37" fillId="0" borderId="9" xfId="2" quotePrefix="1" applyNumberFormat="1" applyFont="1" applyFill="1" applyBorder="1" applyAlignment="1">
      <alignment horizontal="centerContinuous" vertical="center"/>
    </xf>
    <xf numFmtId="0" fontId="39" fillId="0" borderId="9" xfId="2" quotePrefix="1" applyNumberFormat="1" applyFont="1" applyFill="1" applyBorder="1" applyAlignment="1">
      <alignment horizontal="centerContinuous" vertical="center"/>
    </xf>
    <xf numFmtId="0" fontId="39" fillId="0" borderId="9" xfId="0" applyNumberFormat="1" applyFont="1" applyFill="1" applyBorder="1" applyAlignment="1">
      <alignment horizontal="centerContinuous" vertical="center"/>
    </xf>
    <xf numFmtId="0" fontId="37" fillId="0" borderId="6" xfId="0" applyFont="1" applyFill="1" applyBorder="1" applyAlignment="1">
      <alignment horizontal="centerContinuous" vertical="center"/>
    </xf>
    <xf numFmtId="0" fontId="37" fillId="0" borderId="2" xfId="0" applyFont="1" applyFill="1" applyBorder="1" applyAlignment="1">
      <alignment horizontal="centerContinuous" vertical="center"/>
    </xf>
    <xf numFmtId="0" fontId="37" fillId="0" borderId="0" xfId="0" applyFont="1" applyFill="1" applyBorder="1" applyAlignment="1">
      <alignment horizontal="centerContinuous" vertical="center"/>
    </xf>
    <xf numFmtId="0" fontId="37" fillId="0" borderId="14" xfId="0" applyFont="1" applyFill="1" applyBorder="1" applyAlignment="1">
      <alignment horizontal="centerContinuous" vertical="center"/>
    </xf>
    <xf numFmtId="0" fontId="37" fillId="0" borderId="12" xfId="0" applyFont="1" applyFill="1" applyBorder="1" applyAlignment="1">
      <alignment horizontal="centerContinuous" vertical="center"/>
    </xf>
    <xf numFmtId="179" fontId="37" fillId="0" borderId="14" xfId="2" applyFont="1" applyFill="1" applyBorder="1" applyAlignment="1">
      <alignment horizontal="center" vertical="center"/>
    </xf>
    <xf numFmtId="0" fontId="37" fillId="0" borderId="3" xfId="0" applyFont="1" applyFill="1" applyBorder="1" applyAlignment="1">
      <alignment horizontal="centerContinuous" vertical="center"/>
    </xf>
    <xf numFmtId="0" fontId="37" fillId="0" borderId="14" xfId="0" applyFont="1" applyFill="1" applyBorder="1" applyAlignment="1">
      <alignment horizontal="center" vertical="center"/>
    </xf>
    <xf numFmtId="179" fontId="37" fillId="0" borderId="3" xfId="2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Continuous" vertical="center"/>
    </xf>
    <xf numFmtId="0" fontId="39" fillId="0" borderId="5" xfId="0" applyFont="1" applyFill="1" applyBorder="1" applyAlignment="1">
      <alignment horizontal="center" vertical="center"/>
    </xf>
    <xf numFmtId="0" fontId="37" fillId="0" borderId="6" xfId="0" applyFont="1" applyFill="1" applyBorder="1" applyAlignment="1">
      <alignment horizontal="right" vertical="center"/>
    </xf>
    <xf numFmtId="0" fontId="37" fillId="0" borderId="19" xfId="0" applyFont="1" applyFill="1" applyBorder="1" applyAlignment="1">
      <alignment horizontal="center" vertical="center"/>
    </xf>
    <xf numFmtId="184" fontId="37" fillId="0" borderId="20" xfId="0" applyNumberFormat="1" applyFont="1" applyFill="1" applyBorder="1" applyAlignment="1">
      <alignment vertical="center"/>
    </xf>
    <xf numFmtId="184" fontId="37" fillId="0" borderId="17" xfId="0" applyNumberFormat="1" applyFont="1" applyFill="1" applyBorder="1" applyAlignment="1">
      <alignment vertical="center"/>
    </xf>
    <xf numFmtId="183" fontId="39" fillId="0" borderId="17" xfId="2" applyNumberFormat="1" applyFont="1" applyFill="1" applyBorder="1" applyAlignment="1">
      <alignment horizontal="right" vertical="center"/>
    </xf>
    <xf numFmtId="179" fontId="39" fillId="0" borderId="17" xfId="2" applyFont="1" applyFill="1" applyBorder="1" applyAlignment="1">
      <alignment horizontal="right" vertical="center"/>
    </xf>
    <xf numFmtId="183" fontId="39" fillId="0" borderId="17" xfId="2" applyNumberFormat="1" applyFont="1" applyFill="1" applyBorder="1" applyAlignment="1">
      <alignment vertical="center"/>
    </xf>
    <xf numFmtId="186" fontId="39" fillId="0" borderId="17" xfId="2" applyNumberFormat="1" applyFont="1" applyFill="1" applyBorder="1" applyAlignment="1">
      <alignment horizontal="right" vertical="center"/>
    </xf>
    <xf numFmtId="3" fontId="39" fillId="0" borderId="17" xfId="0" applyNumberFormat="1" applyFont="1" applyFill="1" applyBorder="1" applyAlignment="1">
      <alignment horizontal="right" vertical="center"/>
    </xf>
    <xf numFmtId="0" fontId="37" fillId="0" borderId="20" xfId="0" applyFont="1" applyFill="1" applyBorder="1" applyAlignment="1">
      <alignment horizontal="center" vertical="center"/>
    </xf>
    <xf numFmtId="0" fontId="37" fillId="0" borderId="0" xfId="0" quotePrefix="1" applyFont="1" applyFill="1" applyAlignment="1">
      <alignment horizontal="left" vertical="center"/>
    </xf>
    <xf numFmtId="187" fontId="37" fillId="0" borderId="0" xfId="0" applyNumberFormat="1" applyFont="1" applyFill="1" applyAlignment="1">
      <alignment vertical="center"/>
    </xf>
    <xf numFmtId="0" fontId="37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vertical="center"/>
    </xf>
    <xf numFmtId="179" fontId="39" fillId="0" borderId="17" xfId="2" applyFont="1" applyFill="1" applyBorder="1" applyAlignment="1">
      <alignment horizontal="center" vertical="center"/>
    </xf>
    <xf numFmtId="2" fontId="37" fillId="0" borderId="17" xfId="0" applyNumberFormat="1" applyFont="1" applyFill="1" applyBorder="1" applyAlignment="1">
      <alignment vertical="center"/>
    </xf>
    <xf numFmtId="0" fontId="37" fillId="0" borderId="17" xfId="0" applyFont="1" applyFill="1" applyBorder="1" applyAlignment="1">
      <alignment horizontal="centerContinuous" vertical="center"/>
    </xf>
    <xf numFmtId="179" fontId="39" fillId="0" borderId="0" xfId="2" applyFont="1" applyFill="1" applyBorder="1" applyAlignment="1">
      <alignment horizontal="centerContinuous" vertical="center" shrinkToFit="1"/>
    </xf>
    <xf numFmtId="179" fontId="37" fillId="0" borderId="13" xfId="2" applyFont="1" applyFill="1" applyBorder="1" applyAlignment="1">
      <alignment horizontal="centerContinuous" vertical="center" shrinkToFit="1"/>
    </xf>
    <xf numFmtId="179" fontId="37" fillId="0" borderId="0" xfId="2" applyFont="1" applyFill="1" applyBorder="1" applyAlignment="1">
      <alignment horizontal="centerContinuous" vertical="center" shrinkToFit="1"/>
    </xf>
    <xf numFmtId="179" fontId="37" fillId="0" borderId="6" xfId="2" applyFont="1" applyFill="1" applyBorder="1" applyAlignment="1">
      <alignment horizontal="centerContinuous" vertical="center" shrinkToFit="1"/>
    </xf>
    <xf numFmtId="0" fontId="37" fillId="0" borderId="6" xfId="0" applyFont="1" applyFill="1" applyBorder="1" applyAlignment="1">
      <alignment horizontal="centerContinuous" vertical="center" shrinkToFit="1"/>
    </xf>
    <xf numFmtId="0" fontId="37" fillId="0" borderId="0" xfId="0" applyFont="1" applyFill="1" applyBorder="1" applyAlignment="1">
      <alignment horizontal="centerContinuous" vertical="center" shrinkToFit="1"/>
    </xf>
    <xf numFmtId="179" fontId="37" fillId="0" borderId="22" xfId="2" applyFont="1" applyFill="1" applyBorder="1" applyAlignment="1">
      <alignment horizontal="centerContinuous" vertical="center" shrinkToFit="1"/>
    </xf>
    <xf numFmtId="179" fontId="37" fillId="0" borderId="23" xfId="2" applyFont="1" applyFill="1" applyBorder="1" applyAlignment="1">
      <alignment horizontal="centerContinuous" vertical="center" shrinkToFit="1"/>
    </xf>
    <xf numFmtId="179" fontId="37" fillId="0" borderId="5" xfId="2" applyFont="1" applyFill="1" applyBorder="1" applyAlignment="1">
      <alignment horizontal="centerContinuous" vertical="center" shrinkToFit="1"/>
    </xf>
    <xf numFmtId="179" fontId="37" fillId="0" borderId="5" xfId="2" applyFont="1" applyFill="1" applyBorder="1" applyAlignment="1">
      <alignment horizontal="center" vertical="center" shrinkToFit="1"/>
    </xf>
    <xf numFmtId="179" fontId="39" fillId="0" borderId="12" xfId="2" quotePrefix="1" applyFont="1" applyFill="1" applyBorder="1" applyAlignment="1">
      <alignment horizontal="centerContinuous" vertical="center" shrinkToFit="1"/>
    </xf>
    <xf numFmtId="179" fontId="37" fillId="0" borderId="12" xfId="2" quotePrefix="1" applyFont="1" applyFill="1" applyBorder="1" applyAlignment="1">
      <alignment horizontal="centerContinuous" vertical="center" shrinkToFit="1"/>
    </xf>
    <xf numFmtId="179" fontId="37" fillId="0" borderId="10" xfId="2" quotePrefix="1" applyFont="1" applyFill="1" applyBorder="1" applyAlignment="1">
      <alignment horizontal="centerContinuous" vertical="center" shrinkToFit="1"/>
    </xf>
    <xf numFmtId="179" fontId="37" fillId="0" borderId="11" xfId="2" quotePrefix="1" applyFont="1" applyFill="1" applyBorder="1" applyAlignment="1">
      <alignment horizontal="centerContinuous" vertical="center" shrinkToFit="1"/>
    </xf>
    <xf numFmtId="0" fontId="37" fillId="0" borderId="10" xfId="0" quotePrefix="1" applyFont="1" applyFill="1" applyBorder="1" applyAlignment="1">
      <alignment horizontal="centerContinuous" vertical="center" shrinkToFit="1"/>
    </xf>
    <xf numFmtId="179" fontId="39" fillId="0" borderId="11" xfId="2" quotePrefix="1" applyFont="1" applyFill="1" applyBorder="1" applyAlignment="1">
      <alignment horizontal="centerContinuous" vertical="center" shrinkToFit="1"/>
    </xf>
    <xf numFmtId="179" fontId="37" fillId="0" borderId="9" xfId="2" quotePrefix="1" applyFont="1" applyFill="1" applyBorder="1" applyAlignment="1">
      <alignment horizontal="centerContinuous" vertical="center" shrinkToFit="1"/>
    </xf>
    <xf numFmtId="179" fontId="37" fillId="0" borderId="12" xfId="2" applyFont="1" applyFill="1" applyBorder="1" applyAlignment="1">
      <alignment horizontal="centerContinuous" vertical="center" shrinkToFit="1"/>
    </xf>
    <xf numFmtId="179" fontId="39" fillId="0" borderId="12" xfId="2" applyFont="1" applyFill="1" applyBorder="1" applyAlignment="1">
      <alignment horizontal="centerContinuous" vertical="center" shrinkToFit="1"/>
    </xf>
    <xf numFmtId="179" fontId="37" fillId="0" borderId="11" xfId="2" applyFont="1" applyFill="1" applyBorder="1" applyAlignment="1">
      <alignment horizontal="centerContinuous" vertical="center" shrinkToFit="1"/>
    </xf>
    <xf numFmtId="179" fontId="37" fillId="0" borderId="9" xfId="2" applyFont="1" applyFill="1" applyBorder="1" applyAlignment="1">
      <alignment horizontal="centerContinuous" vertical="center" shrinkToFit="1"/>
    </xf>
    <xf numFmtId="0" fontId="37" fillId="0" borderId="10" xfId="0" quotePrefix="1" applyFont="1" applyFill="1" applyBorder="1" applyAlignment="1">
      <alignment horizontal="centerContinuous" vertical="center"/>
    </xf>
    <xf numFmtId="0" fontId="37" fillId="0" borderId="9" xfId="0" applyFont="1" applyFill="1" applyBorder="1" applyAlignment="1">
      <alignment horizontal="centerContinuous" vertical="center"/>
    </xf>
    <xf numFmtId="179" fontId="37" fillId="0" borderId="10" xfId="2" applyFont="1" applyFill="1" applyBorder="1" applyAlignment="1">
      <alignment horizontal="centerContinuous" vertical="center" shrinkToFit="1"/>
    </xf>
    <xf numFmtId="179" fontId="37" fillId="0" borderId="12" xfId="2" applyFont="1" applyFill="1" applyBorder="1" applyAlignment="1">
      <alignment horizontal="center" vertical="center" shrinkToFit="1"/>
    </xf>
    <xf numFmtId="0" fontId="39" fillId="0" borderId="3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vertical="center"/>
    </xf>
    <xf numFmtId="0" fontId="39" fillId="0" borderId="10" xfId="0" quotePrefix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vertical="center"/>
    </xf>
    <xf numFmtId="0" fontId="39" fillId="0" borderId="13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vertical="center"/>
    </xf>
    <xf numFmtId="0" fontId="31" fillId="0" borderId="10" xfId="0" applyFont="1" applyFill="1" applyBorder="1" applyAlignment="1">
      <alignment vertical="center"/>
    </xf>
    <xf numFmtId="0" fontId="37" fillId="0" borderId="3" xfId="0" applyFont="1" applyFill="1" applyBorder="1" applyAlignment="1">
      <alignment horizontal="center" vertical="center"/>
    </xf>
    <xf numFmtId="0" fontId="37" fillId="0" borderId="10" xfId="0" quotePrefix="1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vertical="center"/>
    </xf>
    <xf numFmtId="0" fontId="37" fillId="0" borderId="21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vertical="center"/>
    </xf>
    <xf numFmtId="0" fontId="37" fillId="0" borderId="20" xfId="0" quotePrefix="1" applyFont="1" applyFill="1" applyBorder="1" applyAlignment="1">
      <alignment horizontal="center" vertical="center"/>
    </xf>
    <xf numFmtId="179" fontId="37" fillId="0" borderId="0" xfId="2" applyFont="1" applyFill="1" applyAlignment="1">
      <alignment horizontal="center" vertical="center"/>
    </xf>
    <xf numFmtId="2" fontId="37" fillId="0" borderId="0" xfId="0" applyNumberFormat="1" applyFont="1" applyFill="1" applyAlignment="1">
      <alignment vertical="center"/>
    </xf>
    <xf numFmtId="0" fontId="37" fillId="0" borderId="11" xfId="0" applyFont="1" applyFill="1" applyBorder="1" applyAlignment="1">
      <alignment horizontal="center" vertical="center"/>
    </xf>
    <xf numFmtId="179" fontId="39" fillId="0" borderId="0" xfId="2" applyFont="1" applyFill="1" applyAlignment="1">
      <alignment horizontal="center" vertical="center"/>
    </xf>
    <xf numFmtId="0" fontId="36" fillId="0" borderId="0" xfId="0" applyFont="1" applyBorder="1" applyAlignment="1">
      <alignment horizontal="centerContinuous" vertical="center"/>
    </xf>
    <xf numFmtId="1" fontId="36" fillId="0" borderId="0" xfId="0" applyNumberFormat="1" applyFont="1" applyBorder="1" applyAlignment="1">
      <alignment horizontal="centerContinuous" vertical="center" shrinkToFit="1"/>
    </xf>
    <xf numFmtId="0" fontId="36" fillId="0" borderId="0" xfId="0" applyFont="1" applyAlignment="1">
      <alignment horizontal="centerContinuous" vertical="center"/>
    </xf>
    <xf numFmtId="0" fontId="42" fillId="0" borderId="0" xfId="0" applyFont="1" applyAlignment="1">
      <alignment horizontal="centerContinuous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17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centerContinuous" vertical="center" shrinkToFit="1"/>
    </xf>
    <xf numFmtId="0" fontId="37" fillId="0" borderId="9" xfId="0" applyFont="1" applyBorder="1" applyAlignment="1">
      <alignment horizontal="centerContinuous" vertical="center" shrinkToFit="1"/>
    </xf>
    <xf numFmtId="0" fontId="37" fillId="0" borderId="12" xfId="0" applyFont="1" applyBorder="1" applyAlignment="1">
      <alignment horizontal="centerContinuous" vertical="center" shrinkToFit="1"/>
    </xf>
    <xf numFmtId="0" fontId="37" fillId="0" borderId="0" xfId="0" applyFont="1" applyBorder="1" applyAlignment="1">
      <alignment horizontal="center" vertical="center" shrinkToFit="1"/>
    </xf>
    <xf numFmtId="0" fontId="37" fillId="0" borderId="0" xfId="0" applyFont="1" applyBorder="1" applyAlignment="1">
      <alignment vertical="center" shrinkToFit="1"/>
    </xf>
    <xf numFmtId="0" fontId="37" fillId="0" borderId="0" xfId="0" applyFont="1" applyAlignment="1">
      <alignment vertical="center" shrinkToFit="1"/>
    </xf>
    <xf numFmtId="0" fontId="37" fillId="0" borderId="5" xfId="0" applyFont="1" applyBorder="1" applyAlignment="1">
      <alignment horizontal="center" vertical="center" shrinkToFit="1"/>
    </xf>
    <xf numFmtId="0" fontId="37" fillId="0" borderId="7" xfId="0" applyFont="1" applyBorder="1" applyAlignment="1">
      <alignment horizontal="center" vertical="center" shrinkToFit="1"/>
    </xf>
    <xf numFmtId="0" fontId="37" fillId="0" borderId="15" xfId="0" applyFont="1" applyBorder="1" applyAlignment="1">
      <alignment horizontal="center" vertical="center" shrinkToFit="1"/>
    </xf>
    <xf numFmtId="0" fontId="37" fillId="0" borderId="8" xfId="0" applyFont="1" applyBorder="1" applyAlignment="1">
      <alignment horizontal="center" vertical="center" shrinkToFit="1"/>
    </xf>
    <xf numFmtId="0" fontId="37" fillId="0" borderId="12" xfId="0" applyFont="1" applyBorder="1" applyAlignment="1">
      <alignment horizontal="center" vertical="center" shrinkToFit="1"/>
    </xf>
    <xf numFmtId="0" fontId="37" fillId="0" borderId="11" xfId="0" applyFont="1" applyBorder="1" applyAlignment="1">
      <alignment horizontal="center" vertical="center" shrinkToFit="1"/>
    </xf>
    <xf numFmtId="0" fontId="37" fillId="0" borderId="10" xfId="0" applyFont="1" applyBorder="1" applyAlignment="1">
      <alignment horizontal="center" vertical="center" shrinkToFit="1"/>
    </xf>
    <xf numFmtId="183" fontId="37" fillId="0" borderId="0" xfId="2" quotePrefix="1" applyNumberFormat="1" applyFont="1" applyBorder="1" applyAlignment="1">
      <alignment horizontal="center" vertical="center" shrinkToFit="1"/>
    </xf>
    <xf numFmtId="183" fontId="39" fillId="0" borderId="0" xfId="2" applyNumberFormat="1" applyFont="1" applyBorder="1" applyAlignment="1">
      <alignment horizontal="center" vertical="center" shrinkToFit="1"/>
    </xf>
    <xf numFmtId="0" fontId="39" fillId="0" borderId="0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183" fontId="37" fillId="0" borderId="0" xfId="2" applyNumberFormat="1" applyFont="1" applyBorder="1" applyAlignment="1">
      <alignment horizontal="center" vertical="center" shrinkToFit="1"/>
    </xf>
    <xf numFmtId="0" fontId="31" fillId="0" borderId="0" xfId="0" applyFont="1" applyBorder="1" applyAlignment="1">
      <alignment vertical="center"/>
    </xf>
    <xf numFmtId="207" fontId="31" fillId="0" borderId="0" xfId="0" applyNumberFormat="1" applyFont="1" applyAlignment="1">
      <alignment vertical="center"/>
    </xf>
    <xf numFmtId="0" fontId="41" fillId="0" borderId="6" xfId="0" applyFont="1" applyBorder="1" applyAlignment="1">
      <alignment horizontal="center" vertical="center" shrinkToFit="1"/>
    </xf>
    <xf numFmtId="0" fontId="37" fillId="0" borderId="20" xfId="0" applyFont="1" applyBorder="1" applyAlignment="1">
      <alignment horizontal="center" vertical="center"/>
    </xf>
    <xf numFmtId="0" fontId="37" fillId="0" borderId="0" xfId="0" applyFont="1" applyBorder="1" applyAlignment="1">
      <alignment horizontal="left" vertical="center"/>
    </xf>
    <xf numFmtId="0" fontId="41" fillId="0" borderId="0" xfId="0" applyFont="1" applyAlignment="1">
      <alignment vertical="center"/>
    </xf>
    <xf numFmtId="1" fontId="37" fillId="0" borderId="0" xfId="7" applyNumberFormat="1" applyFont="1" applyBorder="1" applyAlignment="1">
      <alignment horizontal="right" vertical="center"/>
    </xf>
    <xf numFmtId="0" fontId="31" fillId="0" borderId="17" xfId="0" applyFont="1" applyBorder="1" applyAlignment="1">
      <alignment vertical="center" shrinkToFit="1"/>
    </xf>
    <xf numFmtId="0" fontId="36" fillId="0" borderId="0" xfId="0" applyFont="1" applyBorder="1" applyAlignment="1">
      <alignment horizontal="center" vertical="center"/>
    </xf>
    <xf numFmtId="0" fontId="37" fillId="0" borderId="6" xfId="0" applyFont="1" applyBorder="1" applyAlignment="1">
      <alignment horizontal="centerContinuous" vertical="center"/>
    </xf>
    <xf numFmtId="0" fontId="37" fillId="0" borderId="6" xfId="0" applyFont="1" applyBorder="1" applyAlignment="1">
      <alignment horizontal="centerContinuous" vertical="center" shrinkToFit="1"/>
    </xf>
    <xf numFmtId="0" fontId="37" fillId="0" borderId="7" xfId="0" applyFont="1" applyBorder="1" applyAlignment="1">
      <alignment horizontal="center" vertical="center" wrapText="1" shrinkToFit="1"/>
    </xf>
    <xf numFmtId="0" fontId="37" fillId="0" borderId="0" xfId="0" applyFont="1" applyBorder="1" applyAlignment="1">
      <alignment horizontal="center" vertical="center" wrapText="1" shrinkToFit="1"/>
    </xf>
    <xf numFmtId="0" fontId="37" fillId="0" borderId="15" xfId="0" applyFont="1" applyBorder="1" applyAlignment="1">
      <alignment horizontal="center" vertical="center" wrapText="1" shrinkToFit="1"/>
    </xf>
    <xf numFmtId="0" fontId="37" fillId="0" borderId="13" xfId="0" applyFont="1" applyBorder="1" applyAlignment="1">
      <alignment horizontal="center" vertical="center" wrapText="1" shrinkToFit="1"/>
    </xf>
    <xf numFmtId="0" fontId="37" fillId="0" borderId="6" xfId="0" applyFont="1" applyBorder="1" applyAlignment="1">
      <alignment horizontal="center" vertical="center" wrapText="1" shrinkToFit="1"/>
    </xf>
    <xf numFmtId="0" fontId="45" fillId="0" borderId="11" xfId="0" applyFont="1" applyBorder="1" applyAlignment="1">
      <alignment horizontal="center" vertical="center" wrapText="1" shrinkToFit="1"/>
    </xf>
    <xf numFmtId="0" fontId="37" fillId="0" borderId="10" xfId="0" applyFont="1" applyBorder="1" applyAlignment="1">
      <alignment horizontal="center" vertical="center" wrapText="1" shrinkToFit="1"/>
    </xf>
    <xf numFmtId="0" fontId="37" fillId="0" borderId="11" xfId="0" applyFont="1" applyBorder="1" applyAlignment="1">
      <alignment horizontal="center" vertical="center" wrapText="1" shrinkToFit="1"/>
    </xf>
    <xf numFmtId="0" fontId="37" fillId="0" borderId="9" xfId="0" applyFont="1" applyBorder="1" applyAlignment="1">
      <alignment horizontal="center" vertical="center" wrapText="1" shrinkToFit="1"/>
    </xf>
    <xf numFmtId="0" fontId="37" fillId="0" borderId="12" xfId="0" applyFont="1" applyBorder="1" applyAlignment="1">
      <alignment horizontal="center" vertical="center" wrapText="1" shrinkToFit="1"/>
    </xf>
    <xf numFmtId="184" fontId="37" fillId="0" borderId="0" xfId="2" applyNumberFormat="1" applyFont="1" applyBorder="1" applyAlignment="1">
      <alignment horizontal="center" vertical="center" shrinkToFit="1"/>
    </xf>
    <xf numFmtId="184" fontId="39" fillId="0" borderId="0" xfId="2" applyNumberFormat="1" applyFont="1" applyBorder="1" applyAlignment="1">
      <alignment horizontal="center" vertical="center" shrinkToFit="1"/>
    </xf>
    <xf numFmtId="184" fontId="37" fillId="0" borderId="0" xfId="2" applyNumberFormat="1" applyFont="1" applyAlignment="1">
      <alignment horizontal="center" vertical="center" shrinkToFit="1"/>
    </xf>
    <xf numFmtId="184" fontId="37" fillId="0" borderId="5" xfId="2" applyNumberFormat="1" applyFont="1" applyBorder="1" applyAlignment="1">
      <alignment horizontal="center" vertical="center" shrinkToFit="1"/>
    </xf>
    <xf numFmtId="184" fontId="37" fillId="0" borderId="0" xfId="2" quotePrefix="1" applyNumberFormat="1" applyFont="1" applyAlignment="1">
      <alignment horizontal="center" vertical="center" shrinkToFit="1"/>
    </xf>
    <xf numFmtId="184" fontId="37" fillId="0" borderId="0" xfId="0" applyNumberFormat="1" applyFont="1" applyAlignment="1">
      <alignment horizontal="center" vertical="center" shrinkToFit="1"/>
    </xf>
    <xf numFmtId="0" fontId="37" fillId="0" borderId="17" xfId="0" quotePrefix="1" applyFont="1" applyBorder="1" applyAlignment="1">
      <alignment horizontal="left" vertical="center"/>
    </xf>
    <xf numFmtId="179" fontId="39" fillId="0" borderId="17" xfId="2" applyFont="1" applyBorder="1" applyAlignment="1">
      <alignment horizontal="center" vertical="center"/>
    </xf>
    <xf numFmtId="2" fontId="37" fillId="0" borderId="17" xfId="0" applyNumberFormat="1" applyFont="1" applyBorder="1" applyAlignment="1">
      <alignment vertical="center"/>
    </xf>
    <xf numFmtId="179" fontId="37" fillId="0" borderId="17" xfId="2" applyFont="1" applyBorder="1" applyAlignment="1">
      <alignment vertical="center"/>
    </xf>
    <xf numFmtId="187" fontId="37" fillId="0" borderId="17" xfId="0" applyNumberFormat="1" applyFont="1" applyBorder="1" applyAlignment="1">
      <alignment vertical="center"/>
    </xf>
    <xf numFmtId="179" fontId="37" fillId="0" borderId="17" xfId="2" applyFont="1" applyBorder="1" applyAlignment="1">
      <alignment horizontal="center" vertical="center"/>
    </xf>
    <xf numFmtId="179" fontId="37" fillId="0" borderId="13" xfId="2" applyFont="1" applyBorder="1" applyAlignment="1">
      <alignment horizontal="center" vertical="center" shrinkToFit="1"/>
    </xf>
    <xf numFmtId="179" fontId="37" fillId="0" borderId="13" xfId="2" applyFont="1" applyBorder="1" applyAlignment="1">
      <alignment horizontal="centerContinuous" vertical="center" shrinkToFit="1"/>
    </xf>
    <xf numFmtId="179" fontId="37" fillId="0" borderId="0" xfId="2" applyFont="1" applyBorder="1" applyAlignment="1">
      <alignment horizontal="centerContinuous" vertical="center" shrinkToFit="1"/>
    </xf>
    <xf numFmtId="179" fontId="37" fillId="0" borderId="6" xfId="2" applyFont="1" applyBorder="1" applyAlignment="1">
      <alignment horizontal="center" vertical="center" shrinkToFit="1"/>
    </xf>
    <xf numFmtId="179" fontId="37" fillId="0" borderId="6" xfId="2" applyFont="1" applyBorder="1" applyAlignment="1">
      <alignment horizontal="centerContinuous" vertical="center" shrinkToFit="1"/>
    </xf>
    <xf numFmtId="179" fontId="37" fillId="0" borderId="11" xfId="2" applyFont="1" applyBorder="1" applyAlignment="1">
      <alignment horizontal="center" vertical="center" wrapText="1" shrinkToFit="1"/>
    </xf>
    <xf numFmtId="179" fontId="37" fillId="0" borderId="12" xfId="2" applyFont="1" applyBorder="1" applyAlignment="1">
      <alignment horizontal="centerContinuous" vertical="center" wrapText="1" shrinkToFit="1"/>
    </xf>
    <xf numFmtId="179" fontId="47" fillId="0" borderId="12" xfId="2" applyFont="1" applyBorder="1" applyAlignment="1">
      <alignment horizontal="centerContinuous" vertical="center" wrapText="1" shrinkToFit="1"/>
    </xf>
    <xf numFmtId="179" fontId="37" fillId="0" borderId="9" xfId="2" applyFont="1" applyBorder="1" applyAlignment="1">
      <alignment horizontal="center" vertical="center" wrapText="1" shrinkToFit="1"/>
    </xf>
    <xf numFmtId="179" fontId="37" fillId="0" borderId="10" xfId="2" applyFont="1" applyBorder="1" applyAlignment="1">
      <alignment horizontal="centerContinuous" vertical="center" wrapText="1" shrinkToFi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 wrapText="1"/>
    </xf>
    <xf numFmtId="41" fontId="39" fillId="0" borderId="0" xfId="2" applyNumberFormat="1" applyFont="1" applyBorder="1" applyAlignment="1">
      <alignment horizontal="right" vertical="center" shrinkToFit="1"/>
    </xf>
    <xf numFmtId="41" fontId="37" fillId="0" borderId="0" xfId="0" applyNumberFormat="1" applyFont="1" applyBorder="1" applyAlignment="1">
      <alignment vertical="center" shrinkToFit="1"/>
    </xf>
    <xf numFmtId="41" fontId="37" fillId="0" borderId="0" xfId="2" applyNumberFormat="1" applyFont="1" applyBorder="1" applyAlignment="1">
      <alignment horizontal="right" vertical="center" shrinkToFit="1"/>
    </xf>
    <xf numFmtId="184" fontId="37" fillId="0" borderId="17" xfId="2" applyNumberFormat="1" applyFont="1" applyBorder="1" applyAlignment="1">
      <alignment horizontal="center" vertical="center" shrinkToFit="1"/>
    </xf>
    <xf numFmtId="184" fontId="37" fillId="0" borderId="19" xfId="2" applyNumberFormat="1" applyFont="1" applyBorder="1" applyAlignment="1">
      <alignment horizontal="center" vertical="center" shrinkToFit="1"/>
    </xf>
    <xf numFmtId="179" fontId="39" fillId="0" borderId="0" xfId="2" applyFont="1" applyAlignment="1">
      <alignment horizontal="center" vertical="center"/>
    </xf>
    <xf numFmtId="2" fontId="37" fillId="0" borderId="0" xfId="0" applyNumberFormat="1" applyFont="1" applyAlignment="1">
      <alignment vertical="center"/>
    </xf>
    <xf numFmtId="3" fontId="37" fillId="0" borderId="0" xfId="2" applyNumberFormat="1" applyFont="1" applyAlignment="1">
      <alignment vertical="center"/>
    </xf>
    <xf numFmtId="3" fontId="37" fillId="0" borderId="0" xfId="0" applyNumberFormat="1" applyFont="1" applyAlignment="1">
      <alignment vertical="center"/>
    </xf>
    <xf numFmtId="3" fontId="37" fillId="0" borderId="0" xfId="2" applyNumberFormat="1" applyFont="1" applyAlignment="1">
      <alignment horizontal="center" vertical="center"/>
    </xf>
    <xf numFmtId="187" fontId="37" fillId="0" borderId="0" xfId="0" applyNumberFormat="1" applyFont="1" applyAlignment="1">
      <alignment vertical="center"/>
    </xf>
    <xf numFmtId="179" fontId="37" fillId="0" borderId="10" xfId="2" applyFont="1" applyBorder="1" applyAlignment="1">
      <alignment horizontal="center" vertical="center" shrinkToFit="1"/>
    </xf>
    <xf numFmtId="184" fontId="37" fillId="0" borderId="0" xfId="0" quotePrefix="1" applyNumberFormat="1" applyFont="1" applyBorder="1" applyAlignment="1">
      <alignment horizontal="center" vertical="center"/>
    </xf>
    <xf numFmtId="206" fontId="37" fillId="0" borderId="0" xfId="0" applyNumberFormat="1" applyFont="1" applyAlignment="1">
      <alignment horizontal="center" vertical="center" shrinkToFit="1"/>
    </xf>
    <xf numFmtId="0" fontId="37" fillId="0" borderId="6" xfId="0" applyFont="1" applyBorder="1" applyAlignment="1">
      <alignment vertical="center"/>
    </xf>
    <xf numFmtId="184" fontId="39" fillId="0" borderId="0" xfId="2" applyNumberFormat="1" applyFont="1" applyAlignment="1">
      <alignment horizontal="center" vertical="center" shrinkToFit="1"/>
    </xf>
    <xf numFmtId="206" fontId="39" fillId="0" borderId="0" xfId="2" applyNumberFormat="1" applyFont="1" applyAlignment="1">
      <alignment horizontal="center" vertical="center" shrinkToFit="1"/>
    </xf>
    <xf numFmtId="184" fontId="37" fillId="0" borderId="17" xfId="0" applyNumberFormat="1" applyFont="1" applyBorder="1" applyAlignment="1">
      <alignment horizontal="center" vertical="center" shrinkToFit="1"/>
    </xf>
    <xf numFmtId="206" fontId="37" fillId="0" borderId="17" xfId="0" applyNumberFormat="1" applyFont="1" applyBorder="1" applyAlignment="1">
      <alignment horizontal="center" vertical="center" shrinkToFit="1"/>
    </xf>
    <xf numFmtId="0" fontId="37" fillId="0" borderId="20" xfId="0" applyFont="1" applyBorder="1" applyAlignment="1">
      <alignment vertical="center"/>
    </xf>
    <xf numFmtId="0" fontId="37" fillId="0" borderId="0" xfId="0" quotePrefix="1" applyFont="1" applyAlignment="1">
      <alignment horizontal="left" vertical="center"/>
    </xf>
    <xf numFmtId="0" fontId="33" fillId="0" borderId="17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179" fontId="37" fillId="0" borderId="0" xfId="2" applyFont="1" applyFill="1" applyBorder="1" applyAlignment="1">
      <alignment horizontal="centerContinuous" vertical="center"/>
    </xf>
    <xf numFmtId="179" fontId="37" fillId="0" borderId="11" xfId="2" applyFont="1" applyFill="1" applyBorder="1" applyAlignment="1">
      <alignment horizontal="centerContinuous" vertical="center"/>
    </xf>
    <xf numFmtId="179" fontId="37" fillId="0" borderId="6" xfId="2" applyFont="1" applyFill="1" applyBorder="1" applyAlignment="1">
      <alignment horizontal="centerContinuous" vertical="center"/>
    </xf>
    <xf numFmtId="179" fontId="37" fillId="0" borderId="5" xfId="2" applyFont="1" applyFill="1" applyBorder="1" applyAlignment="1">
      <alignment horizontal="centerContinuous" vertical="center"/>
    </xf>
    <xf numFmtId="179" fontId="37" fillId="0" borderId="13" xfId="2" applyFont="1" applyFill="1" applyBorder="1" applyAlignment="1">
      <alignment horizontal="centerContinuous" vertical="center"/>
    </xf>
    <xf numFmtId="179" fontId="37" fillId="0" borderId="12" xfId="2" applyFont="1" applyFill="1" applyBorder="1" applyAlignment="1">
      <alignment horizontal="center" vertical="center"/>
    </xf>
    <xf numFmtId="179" fontId="37" fillId="0" borderId="16" xfId="2" applyFont="1" applyFill="1" applyBorder="1" applyAlignment="1">
      <alignment horizontal="center" vertical="center"/>
    </xf>
    <xf numFmtId="179" fontId="37" fillId="0" borderId="11" xfId="2" applyFont="1" applyFill="1" applyBorder="1" applyAlignment="1">
      <alignment horizontal="center" vertical="center"/>
    </xf>
    <xf numFmtId="179" fontId="37" fillId="0" borderId="12" xfId="2" applyFont="1" applyFill="1" applyBorder="1" applyAlignment="1">
      <alignment horizontal="centerContinuous" vertical="center"/>
    </xf>
    <xf numFmtId="0" fontId="37" fillId="0" borderId="6" xfId="2" quotePrefix="1" applyNumberFormat="1" applyFont="1" applyFill="1" applyBorder="1" applyAlignment="1">
      <alignment horizontal="center" vertical="center"/>
    </xf>
    <xf numFmtId="0" fontId="39" fillId="0" borderId="5" xfId="0" quotePrefix="1" applyFont="1" applyFill="1" applyBorder="1" applyAlignment="1">
      <alignment horizontal="center" vertical="center"/>
    </xf>
    <xf numFmtId="0" fontId="39" fillId="0" borderId="6" xfId="2" quotePrefix="1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vertical="center"/>
    </xf>
    <xf numFmtId="0" fontId="37" fillId="0" borderId="5" xfId="2" applyNumberFormat="1" applyFont="1" applyFill="1" applyBorder="1" applyAlignment="1">
      <alignment horizontal="distributed" vertical="center"/>
    </xf>
    <xf numFmtId="187" fontId="37" fillId="0" borderId="6" xfId="0" applyNumberFormat="1" applyFont="1" applyFill="1" applyBorder="1" applyAlignment="1">
      <alignment horizontal="center" vertical="center"/>
    </xf>
    <xf numFmtId="0" fontId="37" fillId="0" borderId="19" xfId="2" applyNumberFormat="1" applyFont="1" applyFill="1" applyBorder="1" applyAlignment="1">
      <alignment horizontal="distributed" vertical="center"/>
    </xf>
    <xf numFmtId="187" fontId="37" fillId="0" borderId="20" xfId="0" applyNumberFormat="1" applyFont="1" applyFill="1" applyBorder="1" applyAlignment="1">
      <alignment horizontal="center" vertical="center"/>
    </xf>
    <xf numFmtId="3" fontId="37" fillId="0" borderId="0" xfId="2" applyNumberFormat="1" applyFont="1" applyFill="1" applyBorder="1" applyAlignment="1">
      <alignment vertical="center"/>
    </xf>
    <xf numFmtId="3" fontId="37" fillId="0" borderId="0" xfId="2" applyNumberFormat="1" applyFont="1" applyFill="1" applyBorder="1" applyAlignment="1">
      <alignment horizontal="right" vertical="center"/>
    </xf>
    <xf numFmtId="192" fontId="36" fillId="0" borderId="0" xfId="0" applyNumberFormat="1" applyFont="1" applyFill="1" applyAlignment="1">
      <alignment horizontal="centerContinuous" vertical="center"/>
    </xf>
    <xf numFmtId="186" fontId="36" fillId="0" borderId="0" xfId="0" applyNumberFormat="1" applyFont="1" applyFill="1" applyAlignment="1">
      <alignment horizontal="centerContinuous" vertical="center"/>
    </xf>
    <xf numFmtId="179" fontId="37" fillId="0" borderId="17" xfId="2" applyFont="1" applyFill="1" applyBorder="1" applyAlignment="1">
      <alignment horizontal="right" vertical="center"/>
    </xf>
    <xf numFmtId="192" fontId="37" fillId="0" borderId="17" xfId="0" applyNumberFormat="1" applyFont="1" applyFill="1" applyBorder="1" applyAlignment="1">
      <alignment horizontal="right" vertical="center"/>
    </xf>
    <xf numFmtId="1" fontId="37" fillId="0" borderId="17" xfId="0" applyNumberFormat="1" applyFont="1" applyFill="1" applyBorder="1" applyAlignment="1">
      <alignment vertical="center"/>
    </xf>
    <xf numFmtId="192" fontId="37" fillId="0" borderId="17" xfId="0" applyNumberFormat="1" applyFont="1" applyFill="1" applyBorder="1" applyAlignment="1">
      <alignment vertical="center"/>
    </xf>
    <xf numFmtId="192" fontId="37" fillId="0" borderId="17" xfId="0" applyNumberFormat="1" applyFont="1" applyFill="1" applyBorder="1" applyAlignment="1">
      <alignment horizontal="center" vertical="center"/>
    </xf>
    <xf numFmtId="186" fontId="37" fillId="0" borderId="17" xfId="0" applyNumberFormat="1" applyFont="1" applyFill="1" applyBorder="1" applyAlignment="1">
      <alignment horizontal="center" vertical="center"/>
    </xf>
    <xf numFmtId="192" fontId="37" fillId="0" borderId="9" xfId="2" applyNumberFormat="1" applyFont="1" applyFill="1" applyBorder="1" applyAlignment="1">
      <alignment horizontal="centerContinuous" vertical="center" shrinkToFit="1"/>
    </xf>
    <xf numFmtId="179" fontId="37" fillId="0" borderId="18" xfId="2" applyFont="1" applyFill="1" applyBorder="1" applyAlignment="1">
      <alignment horizontal="centerContinuous" vertical="center" shrinkToFit="1"/>
    </xf>
    <xf numFmtId="192" fontId="37" fillId="0" borderId="18" xfId="2" applyNumberFormat="1" applyFont="1" applyFill="1" applyBorder="1" applyAlignment="1">
      <alignment horizontal="centerContinuous" vertical="center" shrinkToFit="1"/>
    </xf>
    <xf numFmtId="192" fontId="37" fillId="0" borderId="23" xfId="2" applyNumberFormat="1" applyFont="1" applyFill="1" applyBorder="1" applyAlignment="1">
      <alignment horizontal="centerContinuous" vertical="center" shrinkToFit="1"/>
    </xf>
    <xf numFmtId="1" fontId="37" fillId="0" borderId="25" xfId="2" applyNumberFormat="1" applyFont="1" applyFill="1" applyBorder="1" applyAlignment="1">
      <alignment horizontal="centerContinuous" vertical="center" shrinkToFit="1"/>
    </xf>
    <xf numFmtId="192" fontId="37" fillId="0" borderId="26" xfId="2" applyNumberFormat="1" applyFont="1" applyFill="1" applyBorder="1" applyAlignment="1">
      <alignment horizontal="centerContinuous" vertical="center" shrinkToFit="1"/>
    </xf>
    <xf numFmtId="192" fontId="37" fillId="0" borderId="5" xfId="2" applyNumberFormat="1" applyFont="1" applyFill="1" applyBorder="1" applyAlignment="1">
      <alignment horizontal="centerContinuous" vertical="center" shrinkToFit="1"/>
    </xf>
    <xf numFmtId="186" fontId="37" fillId="0" borderId="0" xfId="2" applyNumberFormat="1" applyFont="1" applyFill="1" applyBorder="1" applyAlignment="1">
      <alignment horizontal="centerContinuous" vertical="center" shrinkToFit="1"/>
    </xf>
    <xf numFmtId="192" fontId="37" fillId="0" borderId="22" xfId="2" applyNumberFormat="1" applyFont="1" applyFill="1" applyBorder="1" applyAlignment="1">
      <alignment horizontal="centerContinuous" vertical="center" shrinkToFit="1"/>
    </xf>
    <xf numFmtId="192" fontId="37" fillId="0" borderId="12" xfId="2" applyNumberFormat="1" applyFont="1" applyFill="1" applyBorder="1" applyAlignment="1">
      <alignment horizontal="centerContinuous" vertical="center" shrinkToFit="1"/>
    </xf>
    <xf numFmtId="192" fontId="37" fillId="0" borderId="11" xfId="2" applyNumberFormat="1" applyFont="1" applyFill="1" applyBorder="1" applyAlignment="1">
      <alignment horizontal="centerContinuous" vertical="center" shrinkToFit="1"/>
    </xf>
    <xf numFmtId="192" fontId="37" fillId="0" borderId="7" xfId="2" applyNumberFormat="1" applyFont="1" applyFill="1" applyBorder="1" applyAlignment="1">
      <alignment horizontal="center" vertical="center" shrinkToFit="1"/>
    </xf>
    <xf numFmtId="192" fontId="37" fillId="0" borderId="8" xfId="2" applyNumberFormat="1" applyFont="1" applyFill="1" applyBorder="1" applyAlignment="1">
      <alignment horizontal="centerContinuous" vertical="center" shrinkToFit="1"/>
    </xf>
    <xf numFmtId="192" fontId="37" fillId="0" borderId="8" xfId="2" applyNumberFormat="1" applyFont="1" applyFill="1" applyBorder="1" applyAlignment="1">
      <alignment horizontal="center" vertical="center" shrinkToFit="1"/>
    </xf>
    <xf numFmtId="1" fontId="37" fillId="0" borderId="6" xfId="2" applyNumberFormat="1" applyFont="1" applyFill="1" applyBorder="1" applyAlignment="1">
      <alignment horizontal="centerContinuous" vertical="center" shrinkToFit="1"/>
    </xf>
    <xf numFmtId="186" fontId="37" fillId="0" borderId="5" xfId="2" applyNumberFormat="1" applyFont="1" applyFill="1" applyBorder="1" applyAlignment="1">
      <alignment horizontal="center" vertical="center" shrinkToFit="1"/>
    </xf>
    <xf numFmtId="192" fontId="37" fillId="0" borderId="11" xfId="0" applyNumberFormat="1" applyFont="1" applyFill="1" applyBorder="1" applyAlignment="1">
      <alignment horizontal="center" vertical="center" shrinkToFit="1"/>
    </xf>
    <xf numFmtId="192" fontId="37" fillId="0" borderId="12" xfId="0" applyNumberFormat="1" applyFont="1" applyFill="1" applyBorder="1" applyAlignment="1">
      <alignment horizontal="center" vertical="center" shrinkToFit="1"/>
    </xf>
    <xf numFmtId="1" fontId="37" fillId="0" borderId="11" xfId="2" quotePrefix="1" applyNumberFormat="1" applyFont="1" applyFill="1" applyBorder="1" applyAlignment="1">
      <alignment horizontal="center" vertical="center" shrinkToFit="1"/>
    </xf>
    <xf numFmtId="1" fontId="37" fillId="0" borderId="0" xfId="2" quotePrefix="1" applyNumberFormat="1" applyFont="1" applyFill="1" applyBorder="1" applyAlignment="1">
      <alignment horizontal="center" vertical="center"/>
    </xf>
    <xf numFmtId="0" fontId="39" fillId="0" borderId="6" xfId="0" quotePrefix="1" applyFont="1" applyFill="1" applyBorder="1" applyAlignment="1">
      <alignment horizontal="center" vertical="center"/>
    </xf>
    <xf numFmtId="199" fontId="37" fillId="0" borderId="0" xfId="0" applyNumberFormat="1" applyFont="1" applyFill="1" applyAlignment="1">
      <alignment vertical="center"/>
    </xf>
    <xf numFmtId="179" fontId="31" fillId="0" borderId="0" xfId="2" applyFont="1" applyFill="1" applyAlignment="1">
      <alignment horizontal="right" vertical="center"/>
    </xf>
    <xf numFmtId="192" fontId="31" fillId="0" borderId="0" xfId="0" applyNumberFormat="1" applyFont="1" applyFill="1" applyAlignment="1">
      <alignment horizontal="right" vertical="center"/>
    </xf>
    <xf numFmtId="1" fontId="31" fillId="0" borderId="0" xfId="0" applyNumberFormat="1" applyFont="1" applyFill="1" applyAlignment="1">
      <alignment horizontal="right" vertical="center"/>
    </xf>
    <xf numFmtId="189" fontId="31" fillId="0" borderId="0" xfId="0" applyNumberFormat="1" applyFont="1" applyFill="1" applyAlignment="1">
      <alignment horizontal="right" vertical="center"/>
    </xf>
    <xf numFmtId="192" fontId="31" fillId="0" borderId="0" xfId="0" applyNumberFormat="1" applyFont="1" applyFill="1" applyAlignment="1">
      <alignment horizontal="center" vertical="center"/>
    </xf>
    <xf numFmtId="186" fontId="31" fillId="0" borderId="0" xfId="0" applyNumberFormat="1" applyFont="1" applyFill="1" applyAlignment="1">
      <alignment horizontal="center" vertical="center"/>
    </xf>
    <xf numFmtId="199" fontId="37" fillId="0" borderId="0" xfId="2" applyNumberFormat="1" applyFont="1" applyFill="1" applyBorder="1" applyAlignment="1">
      <alignment vertical="center"/>
    </xf>
    <xf numFmtId="1" fontId="31" fillId="0" borderId="0" xfId="0" applyNumberFormat="1" applyFont="1" applyFill="1" applyAlignment="1">
      <alignment vertical="center"/>
    </xf>
    <xf numFmtId="192" fontId="31" fillId="0" borderId="0" xfId="0" applyNumberFormat="1" applyFont="1" applyFill="1" applyAlignment="1">
      <alignment vertical="center"/>
    </xf>
    <xf numFmtId="179" fontId="37" fillId="0" borderId="17" xfId="2" applyFont="1" applyFill="1" applyBorder="1" applyAlignment="1">
      <alignment vertical="center"/>
    </xf>
    <xf numFmtId="0" fontId="37" fillId="0" borderId="17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184" fontId="37" fillId="0" borderId="0" xfId="2" quotePrefix="1" applyNumberFormat="1" applyFont="1" applyFill="1" applyBorder="1" applyAlignment="1" applyProtection="1">
      <alignment horizontal="center" vertical="center" shrinkToFit="1"/>
      <protection locked="0"/>
    </xf>
    <xf numFmtId="0" fontId="36" fillId="0" borderId="0" xfId="0" applyFont="1" applyFill="1" applyAlignment="1">
      <alignment vertical="center"/>
    </xf>
    <xf numFmtId="179" fontId="37" fillId="0" borderId="17" xfId="2" applyFont="1" applyFill="1" applyBorder="1" applyAlignment="1">
      <alignment horizontal="left" vertical="center"/>
    </xf>
    <xf numFmtId="179" fontId="31" fillId="0" borderId="17" xfId="2" applyFont="1" applyFill="1" applyBorder="1" applyAlignment="1">
      <alignment vertical="center"/>
    </xf>
    <xf numFmtId="1" fontId="37" fillId="0" borderId="5" xfId="0" applyNumberFormat="1" applyFont="1" applyFill="1" applyBorder="1" applyAlignment="1">
      <alignment horizontal="center" vertical="center"/>
    </xf>
    <xf numFmtId="1" fontId="37" fillId="0" borderId="12" xfId="0" applyNumberFormat="1" applyFont="1" applyFill="1" applyBorder="1" applyAlignment="1">
      <alignment horizontal="center" vertical="center"/>
    </xf>
    <xf numFmtId="3" fontId="37" fillId="0" borderId="11" xfId="0" applyNumberFormat="1" applyFont="1" applyFill="1" applyBorder="1" applyAlignment="1">
      <alignment horizontal="center" vertical="center"/>
    </xf>
    <xf numFmtId="179" fontId="37" fillId="0" borderId="3" xfId="2" applyFont="1" applyFill="1" applyBorder="1" applyAlignment="1">
      <alignment horizontal="center" vertical="center" wrapText="1"/>
    </xf>
    <xf numFmtId="1" fontId="37" fillId="0" borderId="0" xfId="2" applyNumberFormat="1" applyFont="1" applyFill="1" applyBorder="1" applyAlignment="1">
      <alignment horizontal="left" vertical="center"/>
    </xf>
    <xf numFmtId="179" fontId="37" fillId="0" borderId="0" xfId="2" applyFont="1" applyFill="1" applyBorder="1" applyAlignment="1">
      <alignment horizontal="left" vertical="center"/>
    </xf>
    <xf numFmtId="1" fontId="37" fillId="0" borderId="23" xfId="0" applyNumberFormat="1" applyFont="1" applyFill="1" applyBorder="1" applyAlignment="1">
      <alignment horizontal="center" vertical="center"/>
    </xf>
    <xf numFmtId="3" fontId="37" fillId="0" borderId="12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vertical="center"/>
    </xf>
    <xf numFmtId="1" fontId="37" fillId="0" borderId="0" xfId="7" applyNumberFormat="1" applyFont="1" applyFill="1" applyBorder="1" applyAlignment="1">
      <alignment horizontal="right" vertical="center"/>
    </xf>
    <xf numFmtId="184" fontId="37" fillId="0" borderId="0" xfId="2" quotePrefix="1" applyNumberFormat="1" applyFont="1" applyFill="1" applyBorder="1" applyAlignment="1">
      <alignment horizontal="center" vertical="center" shrinkToFit="1"/>
    </xf>
    <xf numFmtId="184" fontId="37" fillId="0" borderId="0" xfId="2" applyNumberFormat="1" applyFont="1" applyFill="1" applyBorder="1" applyAlignment="1" applyProtection="1">
      <alignment horizontal="center" vertical="center" shrinkToFit="1"/>
      <protection locked="0"/>
    </xf>
    <xf numFmtId="184" fontId="37" fillId="0" borderId="6" xfId="2" quotePrefix="1" applyNumberFormat="1" applyFont="1" applyFill="1" applyBorder="1" applyAlignment="1">
      <alignment horizontal="center" vertical="center" shrinkToFit="1"/>
    </xf>
    <xf numFmtId="184" fontId="37" fillId="0" borderId="6" xfId="2" quotePrefix="1" applyNumberFormat="1" applyFont="1" applyFill="1" applyBorder="1" applyAlignment="1" applyProtection="1">
      <alignment horizontal="center" vertical="center" shrinkToFit="1"/>
      <protection locked="0"/>
    </xf>
    <xf numFmtId="179" fontId="37" fillId="0" borderId="11" xfId="2" applyFont="1" applyFill="1" applyBorder="1" applyAlignment="1">
      <alignment horizontal="center" vertical="center" wrapText="1"/>
    </xf>
    <xf numFmtId="1" fontId="37" fillId="0" borderId="0" xfId="7" applyNumberFormat="1" applyFont="1" applyFill="1" applyBorder="1" applyAlignment="1">
      <alignment vertical="center"/>
    </xf>
    <xf numFmtId="184" fontId="37" fillId="0" borderId="0" xfId="0" applyNumberFormat="1" applyFont="1" applyFill="1" applyBorder="1" applyAlignment="1">
      <alignment horizontal="center" vertical="center" shrinkToFit="1"/>
    </xf>
    <xf numFmtId="3" fontId="37" fillId="0" borderId="0" xfId="0" applyNumberFormat="1" applyFont="1" applyFill="1" applyBorder="1" applyAlignment="1">
      <alignment horizontal="center" vertical="center" shrinkToFit="1"/>
    </xf>
    <xf numFmtId="184" fontId="39" fillId="0" borderId="0" xfId="3" applyNumberFormat="1" applyFont="1" applyFill="1" applyAlignment="1" applyProtection="1">
      <alignment horizontal="center" vertical="center" shrinkToFit="1"/>
      <protection locked="0"/>
    </xf>
    <xf numFmtId="184" fontId="39" fillId="0" borderId="0" xfId="0" applyNumberFormat="1" applyFont="1" applyFill="1" applyAlignment="1">
      <alignment horizontal="center" vertical="center" shrinkToFit="1"/>
    </xf>
    <xf numFmtId="184" fontId="37" fillId="0" borderId="0" xfId="0" applyNumberFormat="1" applyFont="1" applyFill="1" applyAlignment="1" applyProtection="1">
      <alignment horizontal="center" vertical="center" shrinkToFit="1"/>
      <protection locked="0"/>
    </xf>
    <xf numFmtId="184" fontId="39" fillId="0" borderId="20" xfId="3" applyNumberFormat="1" applyFont="1" applyFill="1" applyBorder="1" applyAlignment="1" applyProtection="1">
      <alignment horizontal="center" vertical="center" shrinkToFit="1"/>
      <protection locked="0"/>
    </xf>
    <xf numFmtId="184" fontId="37" fillId="0" borderId="17" xfId="0" applyNumberFormat="1" applyFont="1" applyFill="1" applyBorder="1" applyAlignment="1">
      <alignment horizontal="center" vertical="center" shrinkToFit="1"/>
    </xf>
    <xf numFmtId="184" fontId="39" fillId="0" borderId="0" xfId="3" applyNumberFormat="1" applyFont="1" applyFill="1" applyAlignment="1">
      <alignment horizontal="center" vertical="center" shrinkToFit="1"/>
    </xf>
    <xf numFmtId="184" fontId="37" fillId="0" borderId="0" xfId="3" applyNumberFormat="1" applyFont="1" applyFill="1" applyAlignment="1">
      <alignment horizontal="center" vertical="center" shrinkToFit="1"/>
    </xf>
    <xf numFmtId="184" fontId="37" fillId="0" borderId="0" xfId="0" quotePrefix="1" applyNumberFormat="1" applyFont="1" applyFill="1" applyBorder="1" applyAlignment="1">
      <alignment horizontal="center" vertical="center" shrinkToFit="1"/>
    </xf>
    <xf numFmtId="184" fontId="37" fillId="0" borderId="0" xfId="3" applyNumberFormat="1" applyFont="1" applyFill="1" applyBorder="1" applyAlignment="1">
      <alignment horizontal="center" vertical="center" shrinkToFit="1"/>
    </xf>
    <xf numFmtId="184" fontId="39" fillId="0" borderId="20" xfId="3" applyNumberFormat="1" applyFont="1" applyFill="1" applyBorder="1" applyAlignment="1">
      <alignment horizontal="center" vertical="center" shrinkToFit="1"/>
    </xf>
    <xf numFmtId="184" fontId="37" fillId="0" borderId="17" xfId="3" applyNumberFormat="1" applyFont="1" applyFill="1" applyBorder="1" applyAlignment="1">
      <alignment horizontal="center" vertical="center" shrinkToFit="1"/>
    </xf>
    <xf numFmtId="184" fontId="39" fillId="0" borderId="17" xfId="0" applyNumberFormat="1" applyFont="1" applyFill="1" applyBorder="1" applyAlignment="1">
      <alignment horizontal="center" vertical="center" shrinkToFit="1"/>
    </xf>
    <xf numFmtId="184" fontId="39" fillId="0" borderId="6" xfId="3" applyNumberFormat="1" applyFont="1" applyFill="1" applyBorder="1" applyAlignment="1">
      <alignment horizontal="center" vertical="center" shrinkToFit="1"/>
    </xf>
    <xf numFmtId="184" fontId="39" fillId="0" borderId="0" xfId="0" applyNumberFormat="1" applyFont="1" applyFill="1" applyBorder="1" applyAlignment="1">
      <alignment horizontal="center" vertical="center" shrinkToFit="1"/>
    </xf>
    <xf numFmtId="0" fontId="31" fillId="0" borderId="7" xfId="0" applyFont="1" applyFill="1" applyBorder="1" applyAlignment="1">
      <alignment vertical="center"/>
    </xf>
    <xf numFmtId="0" fontId="37" fillId="0" borderId="13" xfId="0" quotePrefix="1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vertical="center"/>
    </xf>
    <xf numFmtId="0" fontId="31" fillId="0" borderId="13" xfId="0" applyFont="1" applyFill="1" applyBorder="1" applyAlignment="1">
      <alignment vertical="center"/>
    </xf>
    <xf numFmtId="0" fontId="31" fillId="0" borderId="32" xfId="0" applyFont="1" applyFill="1" applyBorder="1" applyAlignment="1">
      <alignment vertical="center"/>
    </xf>
    <xf numFmtId="184" fontId="39" fillId="0" borderId="15" xfId="3" applyNumberFormat="1" applyFont="1" applyFill="1" applyBorder="1" applyAlignment="1">
      <alignment horizontal="center" vertical="center" shrinkToFit="1"/>
    </xf>
    <xf numFmtId="184" fontId="39" fillId="0" borderId="24" xfId="3" applyNumberFormat="1" applyFont="1" applyFill="1" applyBorder="1" applyAlignment="1">
      <alignment horizontal="center" vertical="center" shrinkToFit="1"/>
    </xf>
    <xf numFmtId="184" fontId="39" fillId="0" borderId="8" xfId="3" applyNumberFormat="1" applyFont="1" applyFill="1" applyBorder="1" applyAlignment="1">
      <alignment horizontal="center" vertical="center" shrinkToFit="1"/>
    </xf>
    <xf numFmtId="184" fontId="39" fillId="0" borderId="0" xfId="3" applyNumberFormat="1" applyFont="1" applyFill="1" applyBorder="1" applyAlignment="1">
      <alignment horizontal="center" vertical="center" shrinkToFit="1"/>
    </xf>
    <xf numFmtId="184" fontId="39" fillId="0" borderId="5" xfId="3" applyNumberFormat="1" applyFont="1" applyFill="1" applyBorder="1" applyAlignment="1">
      <alignment horizontal="center" vertical="center" shrinkToFit="1"/>
    </xf>
    <xf numFmtId="211" fontId="37" fillId="0" borderId="0" xfId="0" applyNumberFormat="1" applyFont="1" applyFill="1" applyBorder="1" applyAlignment="1">
      <alignment horizontal="center" vertical="center"/>
    </xf>
    <xf numFmtId="211" fontId="44" fillId="0" borderId="0" xfId="0" applyNumberFormat="1" applyFont="1" applyFill="1" applyBorder="1" applyAlignment="1">
      <alignment horizontal="center" vertical="center"/>
    </xf>
    <xf numFmtId="211" fontId="37" fillId="0" borderId="5" xfId="0" applyNumberFormat="1" applyFont="1" applyFill="1" applyBorder="1" applyAlignment="1">
      <alignment horizontal="center" vertical="center"/>
    </xf>
    <xf numFmtId="211" fontId="37" fillId="0" borderId="17" xfId="0" applyNumberFormat="1" applyFont="1" applyFill="1" applyBorder="1" applyAlignment="1">
      <alignment horizontal="center" vertical="center"/>
    </xf>
    <xf numFmtId="211" fontId="44" fillId="0" borderId="17" xfId="0" applyNumberFormat="1" applyFont="1" applyFill="1" applyBorder="1" applyAlignment="1">
      <alignment horizontal="center" vertical="center"/>
    </xf>
    <xf numFmtId="211" fontId="37" fillId="0" borderId="19" xfId="0" applyNumberFormat="1" applyFont="1" applyFill="1" applyBorder="1" applyAlignment="1">
      <alignment horizontal="center" vertical="center"/>
    </xf>
    <xf numFmtId="184" fontId="37" fillId="0" borderId="5" xfId="3" applyNumberFormat="1" applyFont="1" applyFill="1" applyBorder="1" applyAlignment="1">
      <alignment horizontal="center" vertical="center" shrinkToFit="1"/>
    </xf>
    <xf numFmtId="184" fontId="37" fillId="0" borderId="19" xfId="3" applyNumberFormat="1" applyFont="1" applyFill="1" applyBorder="1" applyAlignment="1">
      <alignment horizontal="center" vertical="center" shrinkToFit="1"/>
    </xf>
    <xf numFmtId="185" fontId="39" fillId="0" borderId="24" xfId="0" applyNumberFormat="1" applyFont="1" applyFill="1" applyBorder="1" applyAlignment="1" applyProtection="1">
      <alignment horizontal="center" vertical="center" shrinkToFit="1"/>
      <protection locked="0"/>
    </xf>
    <xf numFmtId="212" fontId="39" fillId="0" borderId="0" xfId="0" applyNumberFormat="1" applyFont="1" applyFill="1" applyBorder="1" applyAlignment="1">
      <alignment horizontal="center" vertical="center" shrinkToFit="1"/>
    </xf>
    <xf numFmtId="183" fontId="37" fillId="0" borderId="0" xfId="0" applyNumberFormat="1" applyFont="1" applyFill="1" applyBorder="1" applyAlignment="1">
      <alignment horizontal="center" vertical="center" shrinkToFit="1"/>
    </xf>
    <xf numFmtId="212" fontId="37" fillId="0" borderId="0" xfId="0" applyNumberFormat="1" applyFont="1" applyFill="1" applyBorder="1" applyAlignment="1">
      <alignment horizontal="center" vertical="center" shrinkToFit="1"/>
    </xf>
    <xf numFmtId="183" fontId="39" fillId="0" borderId="0" xfId="0" applyNumberFormat="1" applyFont="1" applyFill="1" applyBorder="1" applyAlignment="1">
      <alignment horizontal="center" vertical="center" shrinkToFit="1"/>
    </xf>
    <xf numFmtId="193" fontId="39" fillId="0" borderId="0" xfId="0" applyNumberFormat="1" applyFont="1" applyFill="1" applyBorder="1" applyAlignment="1">
      <alignment horizontal="center" vertical="center" shrinkToFit="1"/>
    </xf>
    <xf numFmtId="185" fontId="39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37" fillId="0" borderId="0" xfId="2" applyNumberFormat="1" applyFont="1" applyFill="1" applyBorder="1" applyAlignment="1" applyProtection="1">
      <alignment horizontal="center" vertical="center" shrinkToFit="1"/>
      <protection locked="0"/>
    </xf>
    <xf numFmtId="3" fontId="37" fillId="0" borderId="6" xfId="2" applyNumberFormat="1" applyFont="1" applyFill="1" applyBorder="1" applyAlignment="1" applyProtection="1">
      <alignment horizontal="center" vertical="center" shrinkToFit="1"/>
      <protection locked="0"/>
    </xf>
    <xf numFmtId="3" fontId="37" fillId="0" borderId="0" xfId="2" quotePrefix="1" applyNumberFormat="1" applyFont="1" applyFill="1" applyBorder="1" applyAlignment="1">
      <alignment horizontal="center" vertical="center" shrinkToFit="1"/>
    </xf>
    <xf numFmtId="3" fontId="37" fillId="0" borderId="6" xfId="2" quotePrefix="1" applyNumberFormat="1" applyFont="1" applyFill="1" applyBorder="1" applyAlignment="1">
      <alignment horizontal="center" vertical="center" shrinkToFit="1"/>
    </xf>
    <xf numFmtId="3" fontId="37" fillId="0" borderId="17" xfId="2" quotePrefix="1" applyNumberFormat="1" applyFont="1" applyFill="1" applyBorder="1" applyAlignment="1">
      <alignment horizontal="center" vertical="center" shrinkToFit="1"/>
    </xf>
    <xf numFmtId="3" fontId="37" fillId="0" borderId="24" xfId="2" quotePrefix="1" applyNumberFormat="1" applyFont="1" applyFill="1" applyBorder="1" applyAlignment="1">
      <alignment horizontal="center" vertical="center" shrinkToFit="1"/>
    </xf>
    <xf numFmtId="184" fontId="39" fillId="0" borderId="0" xfId="2" applyNumberFormat="1" applyFont="1" applyFill="1" applyBorder="1" applyAlignment="1" applyProtection="1">
      <alignment horizontal="center" vertical="center" shrinkToFit="1"/>
      <protection locked="0"/>
    </xf>
    <xf numFmtId="184" fontId="39" fillId="0" borderId="0" xfId="2" quotePrefix="1" applyNumberFormat="1" applyFont="1" applyFill="1" applyBorder="1" applyAlignment="1" applyProtection="1">
      <alignment horizontal="center" vertical="center" shrinkToFit="1"/>
      <protection locked="0"/>
    </xf>
    <xf numFmtId="184" fontId="37" fillId="0" borderId="17" xfId="2" quotePrefix="1" applyNumberFormat="1" applyFont="1" applyFill="1" applyBorder="1" applyAlignment="1" applyProtection="1">
      <alignment horizontal="center" vertical="center" shrinkToFit="1"/>
      <protection locked="0"/>
    </xf>
    <xf numFmtId="184" fontId="37" fillId="0" borderId="20" xfId="2" quotePrefix="1" applyNumberFormat="1" applyFont="1" applyFill="1" applyBorder="1" applyAlignment="1" applyProtection="1">
      <alignment horizontal="center" vertical="center" shrinkToFit="1"/>
      <protection locked="0"/>
    </xf>
    <xf numFmtId="184" fontId="37" fillId="0" borderId="17" xfId="2" applyNumberFormat="1" applyFont="1" applyFill="1" applyBorder="1" applyAlignment="1" applyProtection="1">
      <alignment horizontal="center" vertical="center" shrinkToFit="1"/>
      <protection locked="0"/>
    </xf>
    <xf numFmtId="184" fontId="37" fillId="0" borderId="20" xfId="2" applyNumberFormat="1" applyFont="1" applyFill="1" applyBorder="1" applyAlignment="1" applyProtection="1">
      <alignment horizontal="center" vertical="center" shrinkToFit="1"/>
      <protection locked="0"/>
    </xf>
    <xf numFmtId="0" fontId="37" fillId="0" borderId="19" xfId="2" applyNumberFormat="1" applyFont="1" applyFill="1" applyBorder="1" applyAlignment="1">
      <alignment horizontal="center" vertical="center"/>
    </xf>
    <xf numFmtId="0" fontId="37" fillId="0" borderId="5" xfId="2" applyNumberFormat="1" applyFont="1" applyFill="1" applyBorder="1" applyAlignment="1">
      <alignment horizontal="center" vertical="center"/>
    </xf>
    <xf numFmtId="1" fontId="39" fillId="0" borderId="5" xfId="2" quotePrefix="1" applyNumberFormat="1" applyFont="1" applyFill="1" applyBorder="1" applyAlignment="1">
      <alignment horizontal="center" vertical="center"/>
    </xf>
    <xf numFmtId="3" fontId="37" fillId="0" borderId="24" xfId="2" applyNumberFormat="1" applyFont="1" applyFill="1" applyBorder="1" applyAlignment="1" applyProtection="1">
      <alignment horizontal="center" vertical="center" shrinkToFit="1"/>
      <protection locked="0"/>
    </xf>
    <xf numFmtId="3" fontId="37" fillId="0" borderId="15" xfId="2" quotePrefix="1" applyNumberFormat="1" applyFont="1" applyFill="1" applyBorder="1" applyAlignment="1">
      <alignment horizontal="center" vertical="center" shrinkToFit="1"/>
    </xf>
    <xf numFmtId="3" fontId="37" fillId="0" borderId="15" xfId="2" applyNumberFormat="1" applyFont="1" applyFill="1" applyBorder="1" applyAlignment="1" applyProtection="1">
      <alignment horizontal="center" vertical="center" shrinkToFit="1"/>
      <protection locked="0"/>
    </xf>
    <xf numFmtId="184" fontId="37" fillId="0" borderId="5" xfId="2" quotePrefix="1" applyNumberFormat="1" applyFont="1" applyFill="1" applyBorder="1" applyAlignment="1" applyProtection="1">
      <alignment horizontal="center" vertical="center" shrinkToFit="1"/>
      <protection locked="0"/>
    </xf>
    <xf numFmtId="184" fontId="37" fillId="0" borderId="19" xfId="2" quotePrefix="1" applyNumberFormat="1" applyFont="1" applyFill="1" applyBorder="1" applyAlignment="1" applyProtection="1">
      <alignment horizontal="center" vertical="center" shrinkToFit="1"/>
      <protection locked="0"/>
    </xf>
    <xf numFmtId="184" fontId="37" fillId="0" borderId="6" xfId="2" applyNumberFormat="1" applyFont="1" applyFill="1" applyBorder="1" applyAlignment="1" applyProtection="1">
      <alignment horizontal="center" vertical="center" shrinkToFit="1"/>
      <protection locked="0"/>
    </xf>
    <xf numFmtId="184" fontId="51" fillId="0" borderId="0" xfId="0" applyNumberFormat="1" applyFont="1" applyFill="1" applyBorder="1" applyAlignment="1">
      <alignment horizontal="center" vertical="center"/>
    </xf>
    <xf numFmtId="184" fontId="51" fillId="0" borderId="0" xfId="0" applyNumberFormat="1" applyFont="1" applyFill="1" applyBorder="1" applyAlignment="1">
      <alignment horizontal="centerContinuous" vertical="center"/>
    </xf>
    <xf numFmtId="184" fontId="51" fillId="0" borderId="0" xfId="6" applyNumberFormat="1" applyFont="1" applyFill="1" applyBorder="1" applyAlignment="1">
      <alignment horizontal="centerContinuous" vertical="center"/>
    </xf>
    <xf numFmtId="184" fontId="51" fillId="0" borderId="0" xfId="6" quotePrefix="1" applyNumberFormat="1" applyFont="1" applyFill="1" applyBorder="1" applyAlignment="1">
      <alignment horizontal="left" vertical="center"/>
    </xf>
    <xf numFmtId="184" fontId="51" fillId="0" borderId="0" xfId="0" quotePrefix="1" applyNumberFormat="1" applyFont="1" applyFill="1" applyBorder="1" applyAlignment="1">
      <alignment horizontal="centerContinuous" vertical="center"/>
    </xf>
    <xf numFmtId="184" fontId="51" fillId="0" borderId="0" xfId="0" applyNumberFormat="1" applyFont="1" applyFill="1" applyAlignment="1">
      <alignment vertical="center"/>
    </xf>
    <xf numFmtId="184" fontId="51" fillId="0" borderId="0" xfId="0" applyNumberFormat="1" applyFont="1" applyFill="1" applyBorder="1" applyAlignment="1">
      <alignment vertical="center"/>
    </xf>
    <xf numFmtId="184" fontId="52" fillId="0" borderId="17" xfId="0" applyNumberFormat="1" applyFont="1" applyFill="1" applyBorder="1" applyAlignment="1">
      <alignment horizontal="left" vertical="center"/>
    </xf>
    <xf numFmtId="184" fontId="53" fillId="0" borderId="17" xfId="0" applyNumberFormat="1" applyFont="1" applyFill="1" applyBorder="1" applyAlignment="1">
      <alignment vertical="center"/>
    </xf>
    <xf numFmtId="184" fontId="53" fillId="0" borderId="17" xfId="0" applyNumberFormat="1" applyFont="1" applyFill="1" applyBorder="1" applyAlignment="1">
      <alignment horizontal="right" vertical="center"/>
    </xf>
    <xf numFmtId="184" fontId="52" fillId="0" borderId="17" xfId="0" applyNumberFormat="1" applyFont="1" applyFill="1" applyBorder="1" applyAlignment="1">
      <alignment horizontal="right" vertical="center"/>
    </xf>
    <xf numFmtId="184" fontId="53" fillId="0" borderId="0" xfId="0" applyNumberFormat="1" applyFont="1" applyFill="1" applyBorder="1" applyAlignment="1">
      <alignment vertical="center"/>
    </xf>
    <xf numFmtId="184" fontId="53" fillId="0" borderId="0" xfId="0" applyNumberFormat="1" applyFont="1" applyFill="1" applyBorder="1" applyAlignment="1">
      <alignment horizontal="right" vertical="center"/>
    </xf>
    <xf numFmtId="184" fontId="54" fillId="0" borderId="0" xfId="0" applyNumberFormat="1" applyFont="1" applyFill="1" applyAlignment="1">
      <alignment vertical="center"/>
    </xf>
    <xf numFmtId="184" fontId="52" fillId="0" borderId="5" xfId="6" applyNumberFormat="1" applyFont="1" applyFill="1" applyBorder="1" applyAlignment="1">
      <alignment horizontal="center" vertical="center"/>
    </xf>
    <xf numFmtId="184" fontId="52" fillId="0" borderId="0" xfId="0" applyNumberFormat="1" applyFont="1" applyFill="1" applyBorder="1" applyAlignment="1">
      <alignment horizontal="centerContinuous" vertical="center"/>
    </xf>
    <xf numFmtId="184" fontId="52" fillId="0" borderId="9" xfId="0" applyNumberFormat="1" applyFont="1" applyFill="1" applyBorder="1" applyAlignment="1">
      <alignment horizontal="centerContinuous" vertical="center"/>
    </xf>
    <xf numFmtId="184" fontId="52" fillId="0" borderId="12" xfId="0" applyNumberFormat="1" applyFont="1" applyFill="1" applyBorder="1" applyAlignment="1">
      <alignment horizontal="centerContinuous" vertical="center"/>
    </xf>
    <xf numFmtId="184" fontId="52" fillId="0" borderId="6" xfId="0" applyNumberFormat="1" applyFont="1" applyFill="1" applyBorder="1" applyAlignment="1">
      <alignment horizontal="center" vertical="center"/>
    </xf>
    <xf numFmtId="184" fontId="52" fillId="0" borderId="0" xfId="0" applyNumberFormat="1" applyFont="1" applyFill="1" applyBorder="1" applyAlignment="1">
      <alignment vertical="center"/>
    </xf>
    <xf numFmtId="184" fontId="52" fillId="0" borderId="0" xfId="0" applyNumberFormat="1" applyFont="1" applyFill="1" applyBorder="1" applyAlignment="1">
      <alignment horizontal="center" vertical="center"/>
    </xf>
    <xf numFmtId="184" fontId="52" fillId="0" borderId="0" xfId="0" applyNumberFormat="1" applyFont="1" applyFill="1" applyAlignment="1">
      <alignment vertical="center"/>
    </xf>
    <xf numFmtId="184" fontId="52" fillId="0" borderId="13" xfId="0" applyNumberFormat="1" applyFont="1" applyFill="1" applyBorder="1" applyAlignment="1">
      <alignment horizontal="centerContinuous" vertical="center"/>
    </xf>
    <xf numFmtId="184" fontId="52" fillId="0" borderId="5" xfId="0" applyNumberFormat="1" applyFont="1" applyFill="1" applyBorder="1" applyAlignment="1">
      <alignment horizontal="centerContinuous" vertical="center"/>
    </xf>
    <xf numFmtId="184" fontId="52" fillId="0" borderId="7" xfId="0" applyNumberFormat="1" applyFont="1" applyFill="1" applyBorder="1" applyAlignment="1">
      <alignment horizontal="centerContinuous" vertical="center"/>
    </xf>
    <xf numFmtId="184" fontId="52" fillId="0" borderId="7" xfId="0" applyNumberFormat="1" applyFont="1" applyFill="1" applyBorder="1" applyAlignment="1">
      <alignment horizontal="center" vertical="center"/>
    </xf>
    <xf numFmtId="184" fontId="52" fillId="0" borderId="5" xfId="0" applyNumberFormat="1" applyFont="1" applyFill="1" applyBorder="1" applyAlignment="1">
      <alignment horizontal="center" vertical="center"/>
    </xf>
    <xf numFmtId="184" fontId="52" fillId="0" borderId="12" xfId="6" applyNumberFormat="1" applyFont="1" applyFill="1" applyBorder="1" applyAlignment="1">
      <alignment horizontal="center" vertical="center"/>
    </xf>
    <xf numFmtId="184" fontId="52" fillId="0" borderId="12" xfId="0" applyNumberFormat="1" applyFont="1" applyFill="1" applyBorder="1" applyAlignment="1">
      <alignment horizontal="center" vertical="center" shrinkToFit="1"/>
    </xf>
    <xf numFmtId="184" fontId="52" fillId="0" borderId="12" xfId="0" applyNumberFormat="1" applyFont="1" applyFill="1" applyBorder="1" applyAlignment="1">
      <alignment horizontal="centerContinuous" vertical="center" shrinkToFit="1"/>
    </xf>
    <xf numFmtId="184" fontId="52" fillId="0" borderId="9" xfId="0" applyNumberFormat="1" applyFont="1" applyFill="1" applyBorder="1" applyAlignment="1">
      <alignment horizontal="centerContinuous" vertical="center" shrinkToFit="1"/>
    </xf>
    <xf numFmtId="184" fontId="52" fillId="0" borderId="11" xfId="0" applyNumberFormat="1" applyFont="1" applyFill="1" applyBorder="1" applyAlignment="1">
      <alignment horizontal="center" vertical="center" shrinkToFit="1"/>
    </xf>
    <xf numFmtId="184" fontId="52" fillId="0" borderId="9" xfId="0" applyNumberFormat="1" applyFont="1" applyFill="1" applyBorder="1" applyAlignment="1">
      <alignment horizontal="center" vertical="center" shrinkToFit="1"/>
    </xf>
    <xf numFmtId="184" fontId="52" fillId="0" borderId="10" xfId="0" applyNumberFormat="1" applyFont="1" applyFill="1" applyBorder="1" applyAlignment="1">
      <alignment horizontal="center" vertical="center"/>
    </xf>
    <xf numFmtId="0" fontId="52" fillId="0" borderId="5" xfId="0" applyFont="1" applyFill="1" applyBorder="1" applyAlignment="1">
      <alignment horizontal="center" vertical="center"/>
    </xf>
    <xf numFmtId="184" fontId="52" fillId="0" borderId="0" xfId="6" applyNumberFormat="1" applyFont="1" applyFill="1" applyAlignment="1" applyProtection="1">
      <alignment horizontal="center" vertical="center" shrinkToFit="1"/>
      <protection locked="0"/>
    </xf>
    <xf numFmtId="0" fontId="52" fillId="0" borderId="6" xfId="0" applyFont="1" applyFill="1" applyBorder="1" applyAlignment="1">
      <alignment horizontal="center" vertical="center"/>
    </xf>
    <xf numFmtId="3" fontId="52" fillId="0" borderId="0" xfId="0" applyNumberFormat="1" applyFont="1" applyFill="1" applyBorder="1" applyAlignment="1">
      <alignment vertical="center"/>
    </xf>
    <xf numFmtId="179" fontId="52" fillId="0" borderId="0" xfId="6" applyFont="1" applyFill="1" applyBorder="1" applyAlignment="1">
      <alignment horizontal="center" vertical="center"/>
    </xf>
    <xf numFmtId="0" fontId="52" fillId="0" borderId="0" xfId="0" applyFont="1" applyFill="1" applyAlignment="1">
      <alignment vertical="center"/>
    </xf>
    <xf numFmtId="0" fontId="52" fillId="0" borderId="0" xfId="0" applyFont="1" applyFill="1" applyBorder="1" applyAlignment="1">
      <alignment vertical="center"/>
    </xf>
    <xf numFmtId="0" fontId="55" fillId="0" borderId="5" xfId="0" applyFont="1" applyFill="1" applyBorder="1" applyAlignment="1">
      <alignment horizontal="center" vertical="center"/>
    </xf>
    <xf numFmtId="184" fontId="55" fillId="0" borderId="0" xfId="6" applyNumberFormat="1" applyFont="1" applyFill="1" applyAlignment="1" applyProtection="1">
      <alignment horizontal="center" vertical="center" shrinkToFit="1"/>
      <protection locked="0"/>
    </xf>
    <xf numFmtId="0" fontId="55" fillId="0" borderId="6" xfId="0" applyFont="1" applyFill="1" applyBorder="1" applyAlignment="1">
      <alignment horizontal="center" vertical="center"/>
    </xf>
    <xf numFmtId="3" fontId="55" fillId="0" borderId="0" xfId="0" applyNumberFormat="1" applyFont="1" applyFill="1" applyBorder="1" applyAlignment="1">
      <alignment vertical="center"/>
    </xf>
    <xf numFmtId="179" fontId="55" fillId="0" borderId="0" xfId="6" applyFont="1" applyFill="1" applyBorder="1" applyAlignment="1">
      <alignment horizontal="center" vertical="center"/>
    </xf>
    <xf numFmtId="0" fontId="55" fillId="0" borderId="0" xfId="0" applyFont="1" applyFill="1" applyAlignment="1">
      <alignment vertical="center"/>
    </xf>
    <xf numFmtId="0" fontId="55" fillId="0" borderId="0" xfId="0" applyFont="1" applyFill="1" applyBorder="1" applyAlignment="1">
      <alignment vertical="center"/>
    </xf>
    <xf numFmtId="184" fontId="53" fillId="0" borderId="19" xfId="0" applyNumberFormat="1" applyFont="1" applyFill="1" applyBorder="1" applyAlignment="1">
      <alignment horizontal="center" vertical="center"/>
    </xf>
    <xf numFmtId="184" fontId="53" fillId="0" borderId="20" xfId="0" applyNumberFormat="1" applyFont="1" applyFill="1" applyBorder="1" applyAlignment="1">
      <alignment horizontal="center" vertical="center"/>
    </xf>
    <xf numFmtId="184" fontId="53" fillId="0" borderId="0" xfId="0" applyNumberFormat="1" applyFont="1" applyFill="1" applyAlignment="1">
      <alignment vertical="center"/>
    </xf>
    <xf numFmtId="1" fontId="52" fillId="0" borderId="0" xfId="2" applyNumberFormat="1" applyFont="1" applyFill="1" applyBorder="1" applyAlignment="1">
      <alignment horizontal="left" vertical="center"/>
    </xf>
    <xf numFmtId="184" fontId="53" fillId="0" borderId="0" xfId="6" applyNumberFormat="1" applyFont="1" applyFill="1" applyAlignment="1">
      <alignment vertical="center"/>
    </xf>
    <xf numFmtId="1" fontId="52" fillId="0" borderId="0" xfId="7" applyNumberFormat="1" applyFont="1" applyFill="1" applyBorder="1" applyAlignment="1">
      <alignment horizontal="right" vertical="center"/>
    </xf>
    <xf numFmtId="184" fontId="54" fillId="0" borderId="0" xfId="0" applyNumberFormat="1" applyFont="1" applyFill="1" applyBorder="1" applyAlignment="1">
      <alignment vertical="center"/>
    </xf>
    <xf numFmtId="210" fontId="53" fillId="4" borderId="0" xfId="112" applyNumberFormat="1" applyFont="1" applyFill="1" applyBorder="1" applyAlignment="1">
      <alignment horizontal="right" vertical="center" shrinkToFit="1"/>
    </xf>
    <xf numFmtId="41" fontId="53" fillId="4" borderId="0" xfId="0" applyNumberFormat="1" applyFont="1" applyFill="1" applyBorder="1" applyAlignment="1" applyProtection="1">
      <alignment vertical="center" shrinkToFit="1"/>
    </xf>
    <xf numFmtId="41" fontId="53" fillId="0" borderId="0" xfId="0" applyNumberFormat="1" applyFont="1" applyFill="1" applyBorder="1" applyAlignment="1" applyProtection="1">
      <alignment vertical="center" shrinkToFit="1"/>
    </xf>
    <xf numFmtId="3" fontId="53" fillId="0" borderId="0" xfId="112" applyNumberFormat="1" applyFont="1" applyFill="1" applyBorder="1" applyAlignment="1">
      <alignment horizontal="right" vertical="center" shrinkToFit="1"/>
    </xf>
    <xf numFmtId="211" fontId="53" fillId="0" borderId="0" xfId="112" applyNumberFormat="1" applyFont="1" applyFill="1" applyBorder="1" applyAlignment="1">
      <alignment horizontal="right" vertical="center" shrinkToFit="1"/>
    </xf>
    <xf numFmtId="184" fontId="52" fillId="0" borderId="0" xfId="0" applyNumberFormat="1" applyFont="1" applyFill="1" applyBorder="1" applyAlignment="1">
      <alignment horizontal="center" vertical="center" shrinkToFit="1"/>
    </xf>
    <xf numFmtId="184" fontId="52" fillId="0" borderId="6" xfId="0" applyNumberFormat="1" applyFont="1" applyFill="1" applyBorder="1" applyAlignment="1">
      <alignment horizontal="center" vertical="center" shrinkToFit="1"/>
    </xf>
    <xf numFmtId="0" fontId="51" fillId="0" borderId="0" xfId="0" applyFont="1" applyFill="1" applyBorder="1" applyAlignment="1">
      <alignment vertical="center"/>
    </xf>
    <xf numFmtId="0" fontId="54" fillId="0" borderId="0" xfId="0" applyFont="1" applyFill="1" applyAlignment="1">
      <alignment vertical="center"/>
    </xf>
    <xf numFmtId="0" fontId="56" fillId="0" borderId="0" xfId="0" applyFont="1" applyFill="1" applyAlignment="1">
      <alignment vertical="center"/>
    </xf>
    <xf numFmtId="0" fontId="57" fillId="0" borderId="0" xfId="0" applyFont="1" applyFill="1" applyAlignment="1">
      <alignment vertical="center"/>
    </xf>
    <xf numFmtId="179" fontId="56" fillId="0" borderId="0" xfId="0" applyNumberFormat="1" applyFont="1" applyFill="1" applyAlignment="1">
      <alignment vertical="center"/>
    </xf>
    <xf numFmtId="0" fontId="58" fillId="0" borderId="0" xfId="0" applyFont="1" applyFill="1" applyAlignment="1">
      <alignment vertical="center"/>
    </xf>
    <xf numFmtId="0" fontId="52" fillId="0" borderId="23" xfId="0" applyFont="1" applyFill="1" applyBorder="1" applyAlignment="1">
      <alignment horizontal="center" vertical="center"/>
    </xf>
    <xf numFmtId="0" fontId="52" fillId="0" borderId="2" xfId="0" applyFont="1" applyFill="1" applyBorder="1" applyAlignment="1">
      <alignment horizontal="center" vertical="center"/>
    </xf>
    <xf numFmtId="0" fontId="52" fillId="0" borderId="24" xfId="0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12" xfId="0" applyFont="1" applyFill="1" applyBorder="1" applyAlignment="1">
      <alignment vertical="center"/>
    </xf>
    <xf numFmtId="0" fontId="55" fillId="0" borderId="5" xfId="2" quotePrefix="1" applyNumberFormat="1" applyFont="1" applyFill="1" applyBorder="1" applyAlignment="1" applyProtection="1">
      <alignment horizontal="center" vertical="center"/>
      <protection locked="0"/>
    </xf>
    <xf numFmtId="3" fontId="55" fillId="0" borderId="8" xfId="0" applyNumberFormat="1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 shrinkToFit="1"/>
    </xf>
    <xf numFmtId="0" fontId="55" fillId="0" borderId="24" xfId="0" applyFont="1" applyFill="1" applyBorder="1" applyAlignment="1">
      <alignment vertical="center"/>
    </xf>
    <xf numFmtId="0" fontId="59" fillId="0" borderId="5" xfId="9" applyNumberFormat="1" applyFont="1" applyFill="1" applyBorder="1" applyAlignment="1" applyProtection="1">
      <alignment horizontal="distributed" vertical="center"/>
      <protection locked="0"/>
    </xf>
    <xf numFmtId="3" fontId="55" fillId="0" borderId="5" xfId="3" applyNumberFormat="1" applyFont="1" applyFill="1" applyBorder="1" applyAlignment="1">
      <alignment horizontal="center" vertical="center"/>
    </xf>
    <xf numFmtId="0" fontId="59" fillId="0" borderId="0" xfId="2" applyNumberFormat="1" applyFont="1" applyBorder="1" applyAlignment="1">
      <alignment horizontal="right" vertical="center" shrinkToFit="1"/>
    </xf>
    <xf numFmtId="0" fontId="55" fillId="0" borderId="29" xfId="0" applyFont="1" applyFill="1" applyBorder="1" applyAlignment="1">
      <alignment vertical="center"/>
    </xf>
    <xf numFmtId="0" fontId="55" fillId="0" borderId="30" xfId="0" applyFont="1" applyFill="1" applyBorder="1" applyAlignment="1">
      <alignment vertical="center"/>
    </xf>
    <xf numFmtId="0" fontId="58" fillId="0" borderId="5" xfId="9" applyNumberFormat="1" applyFont="1" applyFill="1" applyBorder="1" applyAlignment="1" applyProtection="1">
      <alignment horizontal="distributed" vertical="center"/>
      <protection locked="0"/>
    </xf>
    <xf numFmtId="3" fontId="52" fillId="0" borderId="5" xfId="3" applyNumberFormat="1" applyFont="1" applyFill="1" applyBorder="1" applyAlignment="1">
      <alignment horizontal="center" vertical="center"/>
    </xf>
    <xf numFmtId="0" fontId="52" fillId="0" borderId="0" xfId="2" applyNumberFormat="1" applyFont="1" applyBorder="1" applyAlignment="1">
      <alignment horizontal="right" vertical="center" shrinkToFit="1"/>
    </xf>
    <xf numFmtId="0" fontId="52" fillId="0" borderId="29" xfId="0" applyFont="1" applyFill="1" applyBorder="1" applyAlignment="1">
      <alignment vertical="center"/>
    </xf>
    <xf numFmtId="0" fontId="52" fillId="0" borderId="30" xfId="0" applyFont="1" applyFill="1" applyBorder="1" applyAlignment="1">
      <alignment vertical="center"/>
    </xf>
    <xf numFmtId="3" fontId="52" fillId="0" borderId="0" xfId="3" applyNumberFormat="1" applyFont="1" applyFill="1" applyBorder="1" applyAlignment="1">
      <alignment horizontal="center" vertical="center"/>
    </xf>
    <xf numFmtId="0" fontId="52" fillId="0" borderId="6" xfId="2" applyNumberFormat="1" applyFont="1" applyBorder="1" applyAlignment="1">
      <alignment horizontal="right" vertical="center" shrinkToFit="1"/>
    </xf>
    <xf numFmtId="3" fontId="55" fillId="0" borderId="0" xfId="3" applyNumberFormat="1" applyFont="1" applyFill="1" applyBorder="1" applyAlignment="1">
      <alignment horizontal="center" vertical="center"/>
    </xf>
    <xf numFmtId="0" fontId="59" fillId="0" borderId="6" xfId="2" quotePrefix="1" applyNumberFormat="1" applyFont="1" applyBorder="1" applyAlignment="1">
      <alignment horizontal="right" vertical="center" shrinkToFit="1"/>
    </xf>
    <xf numFmtId="0" fontId="52" fillId="0" borderId="6" xfId="2" quotePrefix="1" applyNumberFormat="1" applyFont="1" applyBorder="1" applyAlignment="1">
      <alignment horizontal="right" vertical="center" shrinkToFit="1"/>
    </xf>
    <xf numFmtId="0" fontId="52" fillId="0" borderId="6" xfId="0" applyNumberFormat="1" applyFont="1" applyBorder="1" applyAlignment="1">
      <alignment horizontal="right" vertical="center" shrinkToFit="1"/>
    </xf>
    <xf numFmtId="3" fontId="52" fillId="0" borderId="0" xfId="0" applyNumberFormat="1" applyFont="1" applyFill="1" applyBorder="1" applyAlignment="1">
      <alignment horizontal="center" vertical="center"/>
    </xf>
    <xf numFmtId="0" fontId="58" fillId="0" borderId="19" xfId="9" applyNumberFormat="1" applyFont="1" applyFill="1" applyBorder="1" applyAlignment="1" applyProtection="1">
      <alignment horizontal="distributed" vertical="center"/>
      <protection locked="0"/>
    </xf>
    <xf numFmtId="3" fontId="52" fillId="0" borderId="17" xfId="0" applyNumberFormat="1" applyFont="1" applyFill="1" applyBorder="1" applyAlignment="1">
      <alignment horizontal="center" vertical="center"/>
    </xf>
    <xf numFmtId="0" fontId="52" fillId="0" borderId="20" xfId="2" quotePrefix="1" applyNumberFormat="1" applyFont="1" applyBorder="1" applyAlignment="1">
      <alignment horizontal="right" vertical="center" shrinkToFit="1"/>
    </xf>
    <xf numFmtId="0" fontId="58" fillId="0" borderId="26" xfId="0" applyFont="1" applyFill="1" applyBorder="1" applyAlignment="1">
      <alignment vertical="center"/>
    </xf>
    <xf numFmtId="0" fontId="51" fillId="0" borderId="0" xfId="0" applyFont="1" applyFill="1" applyAlignment="1">
      <alignment vertical="center" shrinkToFit="1"/>
    </xf>
    <xf numFmtId="0" fontId="52" fillId="0" borderId="22" xfId="0" applyFont="1" applyFill="1" applyBorder="1" applyAlignment="1">
      <alignment horizontal="center" vertical="center"/>
    </xf>
    <xf numFmtId="0" fontId="52" fillId="0" borderId="13" xfId="0" applyFont="1" applyFill="1" applyBorder="1" applyAlignment="1">
      <alignment horizontal="center" vertical="center"/>
    </xf>
    <xf numFmtId="0" fontId="52" fillId="0" borderId="11" xfId="0" applyFont="1" applyFill="1" applyBorder="1" applyAlignment="1">
      <alignment vertical="center"/>
    </xf>
    <xf numFmtId="0" fontId="59" fillId="0" borderId="8" xfId="9" applyNumberFormat="1" applyFont="1" applyFill="1" applyBorder="1" applyAlignment="1" applyProtection="1">
      <alignment horizontal="distributed" vertical="center"/>
      <protection locked="0"/>
    </xf>
    <xf numFmtId="0" fontId="59" fillId="0" borderId="6" xfId="2" applyNumberFormat="1" applyFont="1" applyBorder="1" applyAlignment="1">
      <alignment horizontal="right" vertical="center" shrinkToFit="1"/>
    </xf>
    <xf numFmtId="0" fontId="52" fillId="0" borderId="20" xfId="2" applyNumberFormat="1" applyFont="1" applyBorder="1" applyAlignment="1">
      <alignment horizontal="right" vertical="center" shrinkToFit="1"/>
    </xf>
    <xf numFmtId="0" fontId="60" fillId="0" borderId="0" xfId="0" applyFont="1" applyFill="1" applyAlignment="1">
      <alignment horizontal="centerContinuous" vertical="center"/>
    </xf>
    <xf numFmtId="1" fontId="60" fillId="0" borderId="0" xfId="0" applyNumberFormat="1" applyFont="1" applyFill="1" applyAlignment="1">
      <alignment horizontal="centerContinuous" vertical="center"/>
    </xf>
    <xf numFmtId="0" fontId="60" fillId="0" borderId="0" xfId="0" applyFont="1" applyFill="1" applyBorder="1" applyAlignment="1">
      <alignment horizontal="centerContinuous" vertical="center"/>
    </xf>
    <xf numFmtId="179" fontId="61" fillId="0" borderId="0" xfId="2" applyFont="1" applyFill="1" applyAlignment="1">
      <alignment horizontal="centerContinuous" vertical="center"/>
    </xf>
    <xf numFmtId="0" fontId="60" fillId="0" borderId="0" xfId="0" applyFont="1" applyFill="1" applyBorder="1" applyAlignment="1">
      <alignment vertical="center"/>
    </xf>
    <xf numFmtId="0" fontId="51" fillId="0" borderId="0" xfId="0" applyFont="1" applyFill="1" applyAlignment="1">
      <alignment horizontal="centerContinuous" vertical="center"/>
    </xf>
    <xf numFmtId="1" fontId="51" fillId="0" borderId="0" xfId="0" applyNumberFormat="1" applyFont="1" applyFill="1" applyAlignment="1">
      <alignment horizontal="centerContinuous" vertical="center"/>
    </xf>
    <xf numFmtId="0" fontId="51" fillId="0" borderId="0" xfId="0" applyFont="1" applyFill="1" applyBorder="1" applyAlignment="1">
      <alignment horizontal="centerContinuous" vertical="center"/>
    </xf>
    <xf numFmtId="179" fontId="51" fillId="0" borderId="0" xfId="2" applyFont="1" applyFill="1" applyAlignment="1">
      <alignment horizontal="centerContinuous" vertical="center"/>
    </xf>
    <xf numFmtId="0" fontId="52" fillId="0" borderId="17" xfId="0" applyFont="1" applyFill="1" applyBorder="1" applyAlignment="1">
      <alignment vertical="center"/>
    </xf>
    <xf numFmtId="179" fontId="52" fillId="0" borderId="17" xfId="2" applyFont="1" applyFill="1" applyBorder="1" applyAlignment="1">
      <alignment horizontal="center" vertical="center"/>
    </xf>
    <xf numFmtId="190" fontId="52" fillId="0" borderId="17" xfId="0" applyNumberFormat="1" applyFont="1" applyFill="1" applyBorder="1" applyAlignment="1">
      <alignment vertical="center"/>
    </xf>
    <xf numFmtId="0" fontId="52" fillId="0" borderId="17" xfId="0" applyFont="1" applyFill="1" applyBorder="1" applyAlignment="1">
      <alignment horizontal="right" vertical="center"/>
    </xf>
    <xf numFmtId="0" fontId="52" fillId="0" borderId="5" xfId="0" applyFont="1" applyFill="1" applyBorder="1" applyAlignment="1">
      <alignment horizontal="centerContinuous" vertical="center" shrinkToFit="1"/>
    </xf>
    <xf numFmtId="0" fontId="52" fillId="0" borderId="0" xfId="0" applyFont="1" applyFill="1" applyAlignment="1">
      <alignment horizontal="center" vertical="center" shrinkToFit="1"/>
    </xf>
    <xf numFmtId="179" fontId="52" fillId="0" borderId="6" xfId="2" applyFont="1" applyFill="1" applyBorder="1" applyAlignment="1">
      <alignment horizontal="center" vertical="center" shrinkToFit="1"/>
    </xf>
    <xf numFmtId="0" fontId="52" fillId="0" borderId="6" xfId="0" applyFont="1" applyFill="1" applyBorder="1" applyAlignment="1">
      <alignment horizontal="center" vertical="center" shrinkToFit="1"/>
    </xf>
    <xf numFmtId="0" fontId="52" fillId="0" borderId="13" xfId="0" applyFont="1" applyFill="1" applyBorder="1" applyAlignment="1">
      <alignment horizontal="center" vertical="center" shrinkToFit="1"/>
    </xf>
    <xf numFmtId="179" fontId="52" fillId="0" borderId="0" xfId="2" applyFont="1" applyFill="1" applyBorder="1" applyAlignment="1">
      <alignment horizontal="center" vertical="center" shrinkToFit="1"/>
    </xf>
    <xf numFmtId="190" fontId="52" fillId="0" borderId="0" xfId="0" applyNumberFormat="1" applyFont="1" applyFill="1" applyBorder="1" applyAlignment="1">
      <alignment horizontal="center" vertical="center" shrinkToFit="1"/>
    </xf>
    <xf numFmtId="0" fontId="52" fillId="0" borderId="6" xfId="0" applyFont="1" applyFill="1" applyBorder="1" applyAlignment="1">
      <alignment vertical="center" shrinkToFit="1"/>
    </xf>
    <xf numFmtId="0" fontId="52" fillId="0" borderId="0" xfId="0" applyFont="1" applyFill="1" applyBorder="1" applyAlignment="1">
      <alignment vertical="center" shrinkToFit="1"/>
    </xf>
    <xf numFmtId="0" fontId="52" fillId="0" borderId="0" xfId="0" applyFont="1" applyFill="1" applyBorder="1" applyAlignment="1">
      <alignment horizontal="center" vertical="center" shrinkToFit="1"/>
    </xf>
    <xf numFmtId="0" fontId="52" fillId="0" borderId="2" xfId="0" applyFont="1" applyFill="1" applyBorder="1" applyAlignment="1">
      <alignment horizontal="center" vertical="center" shrinkToFit="1"/>
    </xf>
    <xf numFmtId="179" fontId="52" fillId="0" borderId="13" xfId="2" applyFont="1" applyFill="1" applyBorder="1" applyAlignment="1">
      <alignment horizontal="center" vertical="center" shrinkToFit="1"/>
    </xf>
    <xf numFmtId="0" fontId="52" fillId="0" borderId="8" xfId="0" applyFont="1" applyFill="1" applyBorder="1" applyAlignment="1">
      <alignment horizontal="center" vertical="center" shrinkToFit="1"/>
    </xf>
    <xf numFmtId="0" fontId="52" fillId="0" borderId="7" xfId="0" applyFont="1" applyFill="1" applyBorder="1" applyAlignment="1">
      <alignment horizontal="center" vertical="center" shrinkToFit="1"/>
    </xf>
    <xf numFmtId="0" fontId="52" fillId="0" borderId="5" xfId="0" applyFont="1" applyFill="1" applyBorder="1" applyAlignment="1">
      <alignment vertical="center" shrinkToFit="1"/>
    </xf>
    <xf numFmtId="1" fontId="52" fillId="0" borderId="6" xfId="0" applyNumberFormat="1" applyFont="1" applyFill="1" applyBorder="1" applyAlignment="1">
      <alignment horizontal="center" vertical="center" shrinkToFit="1"/>
    </xf>
    <xf numFmtId="1" fontId="52" fillId="0" borderId="13" xfId="0" applyNumberFormat="1" applyFont="1" applyFill="1" applyBorder="1" applyAlignment="1">
      <alignment horizontal="centerContinuous" vertical="center" shrinkToFit="1"/>
    </xf>
    <xf numFmtId="0" fontId="52" fillId="0" borderId="12" xfId="0" applyFont="1" applyFill="1" applyBorder="1" applyAlignment="1">
      <alignment horizontal="centerContinuous" vertical="center" shrinkToFit="1"/>
    </xf>
    <xf numFmtId="0" fontId="52" fillId="0" borderId="9" xfId="0" applyFont="1" applyFill="1" applyBorder="1" applyAlignment="1">
      <alignment horizontal="centerContinuous" vertical="center" shrinkToFit="1"/>
    </xf>
    <xf numFmtId="0" fontId="52" fillId="0" borderId="10" xfId="0" applyFont="1" applyFill="1" applyBorder="1" applyAlignment="1">
      <alignment horizontal="center" vertical="center" shrinkToFit="1"/>
    </xf>
    <xf numFmtId="0" fontId="52" fillId="0" borderId="11" xfId="0" applyFont="1" applyFill="1" applyBorder="1" applyAlignment="1">
      <alignment horizontal="center" vertical="center" shrinkToFit="1"/>
    </xf>
    <xf numFmtId="0" fontId="52" fillId="0" borderId="9" xfId="0" applyFont="1" applyFill="1" applyBorder="1" applyAlignment="1">
      <alignment horizontal="center" vertical="center" shrinkToFit="1"/>
    </xf>
    <xf numFmtId="0" fontId="52" fillId="0" borderId="12" xfId="0" applyFont="1" applyFill="1" applyBorder="1" applyAlignment="1">
      <alignment horizontal="center" vertical="center" shrinkToFit="1"/>
    </xf>
    <xf numFmtId="179" fontId="52" fillId="0" borderId="10" xfId="2" applyFont="1" applyFill="1" applyBorder="1" applyAlignment="1">
      <alignment horizontal="center" vertical="center" shrinkToFit="1"/>
    </xf>
    <xf numFmtId="0" fontId="52" fillId="0" borderId="11" xfId="0" applyFont="1" applyFill="1" applyBorder="1" applyAlignment="1">
      <alignment horizontal="centerContinuous" vertical="center" shrinkToFit="1"/>
    </xf>
    <xf numFmtId="179" fontId="52" fillId="0" borderId="11" xfId="2" applyFont="1" applyFill="1" applyBorder="1" applyAlignment="1">
      <alignment horizontal="center" vertical="center" shrinkToFit="1"/>
    </xf>
    <xf numFmtId="190" fontId="52" fillId="0" borderId="12" xfId="0" applyNumberFormat="1" applyFont="1" applyFill="1" applyBorder="1" applyAlignment="1">
      <alignment horizontal="center" vertical="center" shrinkToFit="1"/>
    </xf>
    <xf numFmtId="0" fontId="52" fillId="0" borderId="10" xfId="0" applyFont="1" applyFill="1" applyBorder="1" applyAlignment="1">
      <alignment vertical="center" shrinkToFit="1"/>
    </xf>
    <xf numFmtId="0" fontId="52" fillId="0" borderId="5" xfId="0" quotePrefix="1" applyFont="1" applyFill="1" applyBorder="1" applyAlignment="1">
      <alignment horizontal="center" vertical="center" shrinkToFit="1"/>
    </xf>
    <xf numFmtId="184" fontId="52" fillId="0" borderId="0" xfId="2" applyNumberFormat="1" applyFont="1" applyFill="1" applyBorder="1" applyAlignment="1">
      <alignment horizontal="center" vertical="center" shrinkToFit="1"/>
    </xf>
    <xf numFmtId="208" fontId="52" fillId="0" borderId="0" xfId="2" applyNumberFormat="1" applyFont="1" applyFill="1" applyBorder="1" applyAlignment="1">
      <alignment horizontal="center" vertical="center" shrinkToFit="1"/>
    </xf>
    <xf numFmtId="208" fontId="52" fillId="0" borderId="0" xfId="0" applyNumberFormat="1" applyFont="1" applyFill="1" applyBorder="1" applyAlignment="1">
      <alignment horizontal="center" vertical="center" shrinkToFit="1"/>
    </xf>
    <xf numFmtId="193" fontId="52" fillId="0" borderId="0" xfId="2" applyNumberFormat="1" applyFont="1" applyFill="1" applyBorder="1" applyAlignment="1">
      <alignment horizontal="center" vertical="center" shrinkToFit="1"/>
    </xf>
    <xf numFmtId="0" fontId="52" fillId="0" borderId="6" xfId="0" quotePrefix="1" applyFont="1" applyFill="1" applyBorder="1" applyAlignment="1">
      <alignment horizontal="center" vertical="center" shrinkToFit="1"/>
    </xf>
    <xf numFmtId="184" fontId="52" fillId="0" borderId="0" xfId="2" applyNumberFormat="1" applyFont="1" applyFill="1" applyAlignment="1">
      <alignment horizontal="center" vertical="center" shrinkToFit="1"/>
    </xf>
    <xf numFmtId="184" fontId="52" fillId="0" borderId="0" xfId="0" applyNumberFormat="1" applyFont="1" applyFill="1" applyAlignment="1">
      <alignment horizontal="center" vertical="center" shrinkToFit="1"/>
    </xf>
    <xf numFmtId="208" fontId="52" fillId="0" borderId="0" xfId="2" applyNumberFormat="1" applyFont="1" applyFill="1" applyAlignment="1">
      <alignment horizontal="center" vertical="center" shrinkToFit="1"/>
    </xf>
    <xf numFmtId="193" fontId="52" fillId="0" borderId="0" xfId="2" applyNumberFormat="1" applyFont="1" applyFill="1" applyAlignment="1">
      <alignment horizontal="center" vertical="center" shrinkToFit="1"/>
    </xf>
    <xf numFmtId="191" fontId="52" fillId="0" borderId="5" xfId="0" quotePrefix="1" applyNumberFormat="1" applyFont="1" applyFill="1" applyBorder="1" applyAlignment="1">
      <alignment horizontal="center" vertical="center" shrinkToFit="1"/>
    </xf>
    <xf numFmtId="193" fontId="52" fillId="0" borderId="5" xfId="2" applyNumberFormat="1" applyFont="1" applyFill="1" applyBorder="1" applyAlignment="1">
      <alignment horizontal="center" vertical="center" shrinkToFit="1"/>
    </xf>
    <xf numFmtId="191" fontId="52" fillId="0" borderId="6" xfId="0" quotePrefix="1" applyNumberFormat="1" applyFont="1" applyFill="1" applyBorder="1" applyAlignment="1">
      <alignment horizontal="center" vertical="center" shrinkToFit="1"/>
    </xf>
    <xf numFmtId="193" fontId="52" fillId="0" borderId="0" xfId="0" applyNumberFormat="1" applyFont="1" applyFill="1" applyBorder="1" applyAlignment="1">
      <alignment horizontal="center" vertical="center" shrinkToFit="1"/>
    </xf>
    <xf numFmtId="209" fontId="52" fillId="0" borderId="0" xfId="2" applyNumberFormat="1" applyFont="1" applyFill="1" applyBorder="1" applyAlignment="1" applyProtection="1">
      <alignment horizontal="center" vertical="center" shrinkToFit="1"/>
      <protection locked="0"/>
    </xf>
    <xf numFmtId="208" fontId="52" fillId="0" borderId="0" xfId="2" applyNumberFormat="1" applyFont="1" applyFill="1" applyBorder="1" applyAlignment="1" applyProtection="1">
      <alignment horizontal="center" vertical="center" shrinkToFit="1"/>
      <protection locked="0"/>
    </xf>
    <xf numFmtId="0" fontId="54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horizontal="center" vertical="center" shrinkToFit="1"/>
    </xf>
    <xf numFmtId="3" fontId="55" fillId="0" borderId="6" xfId="112" applyNumberFormat="1" applyFont="1" applyFill="1" applyBorder="1" applyAlignment="1">
      <alignment horizontal="center" vertical="center" shrinkToFit="1"/>
    </xf>
    <xf numFmtId="3" fontId="55" fillId="0" borderId="0" xfId="112" applyNumberFormat="1" applyFont="1" applyFill="1" applyBorder="1" applyAlignment="1">
      <alignment horizontal="center" vertical="center" shrinkToFit="1"/>
    </xf>
    <xf numFmtId="4" fontId="55" fillId="0" borderId="0" xfId="112" applyNumberFormat="1" applyFont="1" applyFill="1" applyBorder="1" applyAlignment="1">
      <alignment horizontal="center" vertical="center" shrinkToFit="1"/>
    </xf>
    <xf numFmtId="0" fontId="55" fillId="0" borderId="6" xfId="0" applyFont="1" applyFill="1" applyBorder="1" applyAlignment="1">
      <alignment horizontal="center" vertical="center" shrinkToFit="1"/>
    </xf>
    <xf numFmtId="0" fontId="52" fillId="0" borderId="0" xfId="0" applyFont="1" applyFill="1" applyAlignment="1">
      <alignment horizontal="distributed" vertical="center" shrinkToFit="1"/>
    </xf>
    <xf numFmtId="3" fontId="52" fillId="0" borderId="6" xfId="112" applyNumberFormat="1" applyFont="1" applyFill="1" applyBorder="1" applyAlignment="1">
      <alignment horizontal="center" vertical="center" shrinkToFit="1"/>
    </xf>
    <xf numFmtId="3" fontId="52" fillId="0" borderId="0" xfId="112" applyNumberFormat="1" applyFont="1" applyFill="1" applyBorder="1" applyAlignment="1">
      <alignment horizontal="center" vertical="center" shrinkToFit="1"/>
    </xf>
    <xf numFmtId="4" fontId="52" fillId="0" borderId="0" xfId="112" applyNumberFormat="1" applyFont="1" applyFill="1" applyBorder="1" applyAlignment="1">
      <alignment horizontal="center" vertical="center" shrinkToFit="1"/>
    </xf>
    <xf numFmtId="0" fontId="52" fillId="0" borderId="6" xfId="2" quotePrefix="1" applyNumberFormat="1" applyFont="1" applyFill="1" applyBorder="1" applyAlignment="1">
      <alignment horizontal="center" vertical="center" shrinkToFit="1"/>
    </xf>
    <xf numFmtId="0" fontId="52" fillId="0" borderId="6" xfId="2" applyNumberFormat="1" applyFont="1" applyFill="1" applyBorder="1" applyAlignment="1">
      <alignment horizontal="center" vertical="center" shrinkToFit="1"/>
    </xf>
    <xf numFmtId="0" fontId="52" fillId="0" borderId="17" xfId="0" applyFont="1" applyFill="1" applyBorder="1" applyAlignment="1">
      <alignment horizontal="distributed" vertical="center" shrinkToFit="1"/>
    </xf>
    <xf numFmtId="3" fontId="52" fillId="0" borderId="20" xfId="112" applyNumberFormat="1" applyFont="1" applyFill="1" applyBorder="1" applyAlignment="1">
      <alignment horizontal="center" vertical="center" shrinkToFit="1"/>
    </xf>
    <xf numFmtId="3" fontId="52" fillId="0" borderId="17" xfId="112" applyNumberFormat="1" applyFont="1" applyFill="1" applyBorder="1" applyAlignment="1">
      <alignment horizontal="center" vertical="center" shrinkToFit="1"/>
    </xf>
    <xf numFmtId="210" fontId="52" fillId="0" borderId="17" xfId="112" applyNumberFormat="1" applyFont="1" applyFill="1" applyBorder="1" applyAlignment="1">
      <alignment horizontal="center" vertical="center" shrinkToFit="1"/>
    </xf>
    <xf numFmtId="4" fontId="52" fillId="0" borderId="17" xfId="112" applyNumberFormat="1" applyFont="1" applyFill="1" applyBorder="1" applyAlignment="1">
      <alignment horizontal="center" vertical="center" shrinkToFit="1"/>
    </xf>
    <xf numFmtId="193" fontId="52" fillId="0" borderId="17" xfId="0" applyNumberFormat="1" applyFont="1" applyFill="1" applyBorder="1" applyAlignment="1">
      <alignment horizontal="center" vertical="center" shrinkToFit="1"/>
    </xf>
    <xf numFmtId="0" fontId="52" fillId="0" borderId="20" xfId="2" applyNumberFormat="1" applyFont="1" applyFill="1" applyBorder="1" applyAlignment="1">
      <alignment horizontal="center" vertical="center" shrinkToFit="1"/>
    </xf>
    <xf numFmtId="0" fontId="52" fillId="0" borderId="0" xfId="0" applyFont="1" applyFill="1" applyAlignment="1">
      <alignment horizontal="left" vertical="center"/>
    </xf>
    <xf numFmtId="179" fontId="52" fillId="0" borderId="0" xfId="2" applyFont="1" applyFill="1" applyAlignment="1">
      <alignment vertical="center"/>
    </xf>
    <xf numFmtId="190" fontId="52" fillId="0" borderId="0" xfId="0" applyNumberFormat="1" applyFont="1" applyFill="1" applyAlignment="1">
      <alignment vertical="center"/>
    </xf>
    <xf numFmtId="179" fontId="54" fillId="0" borderId="0" xfId="2" applyFont="1" applyFill="1" applyAlignment="1">
      <alignment vertical="center"/>
    </xf>
    <xf numFmtId="190" fontId="54" fillId="0" borderId="0" xfId="0" applyNumberFormat="1" applyFont="1" applyFill="1" applyAlignment="1">
      <alignment vertical="center"/>
    </xf>
    <xf numFmtId="0" fontId="51" fillId="0" borderId="0" xfId="0" applyFont="1" applyBorder="1" applyAlignment="1">
      <alignment vertical="center"/>
    </xf>
    <xf numFmtId="0" fontId="52" fillId="0" borderId="17" xfId="0" applyFont="1" applyBorder="1" applyAlignment="1">
      <alignment vertical="center"/>
    </xf>
    <xf numFmtId="0" fontId="54" fillId="0" borderId="17" xfId="0" applyFont="1" applyBorder="1" applyAlignment="1">
      <alignment vertical="center"/>
    </xf>
    <xf numFmtId="0" fontId="52" fillId="0" borderId="17" xfId="0" applyFont="1" applyBorder="1" applyAlignment="1">
      <alignment horizontal="right" vertical="center"/>
    </xf>
    <xf numFmtId="0" fontId="52" fillId="0" borderId="0" xfId="0" applyFont="1" applyBorder="1" applyAlignment="1">
      <alignment vertical="center"/>
    </xf>
    <xf numFmtId="179" fontId="52" fillId="0" borderId="5" xfId="2" applyFont="1" applyBorder="1" applyAlignment="1">
      <alignment horizontal="center" vertical="center"/>
    </xf>
    <xf numFmtId="1" fontId="52" fillId="0" borderId="13" xfId="0" applyNumberFormat="1" applyFont="1" applyBorder="1" applyAlignment="1">
      <alignment horizontal="centerContinuous" vertical="center"/>
    </xf>
    <xf numFmtId="0" fontId="52" fillId="0" borderId="13" xfId="0" applyFont="1" applyBorder="1" applyAlignment="1">
      <alignment horizontal="center" vertical="center"/>
    </xf>
    <xf numFmtId="0" fontId="52" fillId="0" borderId="22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52" fillId="0" borderId="13" xfId="0" applyFont="1" applyBorder="1" applyAlignment="1">
      <alignment vertical="center"/>
    </xf>
    <xf numFmtId="0" fontId="52" fillId="0" borderId="2" xfId="0" applyFont="1" applyBorder="1" applyAlignment="1">
      <alignment vertical="center"/>
    </xf>
    <xf numFmtId="0" fontId="52" fillId="0" borderId="14" xfId="0" applyFont="1" applyBorder="1" applyAlignment="1">
      <alignment vertical="center"/>
    </xf>
    <xf numFmtId="0" fontId="54" fillId="0" borderId="2" xfId="0" applyFont="1" applyBorder="1" applyAlignment="1">
      <alignment vertical="center"/>
    </xf>
    <xf numFmtId="0" fontId="52" fillId="0" borderId="9" xfId="0" applyFont="1" applyBorder="1" applyAlignment="1">
      <alignment vertical="center"/>
    </xf>
    <xf numFmtId="0" fontId="52" fillId="0" borderId="12" xfId="0" applyFont="1" applyBorder="1" applyAlignment="1">
      <alignment vertical="center"/>
    </xf>
    <xf numFmtId="0" fontId="52" fillId="0" borderId="13" xfId="0" applyFont="1" applyBorder="1" applyAlignment="1">
      <alignment horizontal="center" vertical="center" shrinkToFit="1"/>
    </xf>
    <xf numFmtId="0" fontId="52" fillId="0" borderId="5" xfId="0" applyFont="1" applyBorder="1" applyAlignment="1">
      <alignment horizontal="centerContinuous" vertical="center"/>
    </xf>
    <xf numFmtId="0" fontId="52" fillId="0" borderId="7" xfId="0" applyFont="1" applyBorder="1" applyAlignment="1">
      <alignment horizontal="centerContinuous" vertical="center"/>
    </xf>
    <xf numFmtId="0" fontId="52" fillId="0" borderId="0" xfId="0" applyFont="1" applyBorder="1" applyAlignment="1">
      <alignment horizontal="centerContinuous" vertical="center"/>
    </xf>
    <xf numFmtId="0" fontId="52" fillId="0" borderId="13" xfId="0" applyFont="1" applyBorder="1" applyAlignment="1">
      <alignment horizontal="centerContinuous" vertical="center"/>
    </xf>
    <xf numFmtId="0" fontId="52" fillId="0" borderId="5" xfId="0" applyFont="1" applyBorder="1" applyAlignment="1">
      <alignment horizontal="center" vertical="center"/>
    </xf>
    <xf numFmtId="0" fontId="52" fillId="0" borderId="6" xfId="0" applyFont="1" applyBorder="1" applyAlignment="1">
      <alignment horizontal="center" vertical="center"/>
    </xf>
    <xf numFmtId="179" fontId="52" fillId="0" borderId="12" xfId="2" applyFont="1" applyBorder="1" applyAlignment="1">
      <alignment horizontal="center" vertical="center"/>
    </xf>
    <xf numFmtId="0" fontId="52" fillId="0" borderId="11" xfId="0" applyFont="1" applyBorder="1" applyAlignment="1">
      <alignment horizontal="centerContinuous" vertical="center" shrinkToFit="1"/>
    </xf>
    <xf numFmtId="0" fontId="52" fillId="0" borderId="12" xfId="0" applyFont="1" applyBorder="1" applyAlignment="1">
      <alignment horizontal="center" vertical="center"/>
    </xf>
    <xf numFmtId="0" fontId="52" fillId="0" borderId="12" xfId="0" applyFont="1" applyBorder="1" applyAlignment="1">
      <alignment horizontal="centerContinuous" vertical="center"/>
    </xf>
    <xf numFmtId="0" fontId="52" fillId="0" borderId="11" xfId="0" applyFont="1" applyBorder="1" applyAlignment="1">
      <alignment horizontal="centerContinuous" vertical="center"/>
    </xf>
    <xf numFmtId="0" fontId="52" fillId="0" borderId="9" xfId="0" applyFont="1" applyBorder="1" applyAlignment="1">
      <alignment horizontal="centerContinuous" vertical="center"/>
    </xf>
    <xf numFmtId="0" fontId="52" fillId="0" borderId="11" xfId="0" applyFont="1" applyBorder="1" applyAlignment="1">
      <alignment horizontal="center" vertical="center"/>
    </xf>
    <xf numFmtId="0" fontId="52" fillId="0" borderId="5" xfId="2" quotePrefix="1" applyNumberFormat="1" applyFont="1" applyBorder="1" applyAlignment="1" applyProtection="1">
      <alignment horizontal="center" vertical="center"/>
      <protection locked="0"/>
    </xf>
    <xf numFmtId="179" fontId="52" fillId="0" borderId="0" xfId="2" applyFont="1" applyBorder="1" applyAlignment="1" applyProtection="1">
      <alignment horizontal="center" vertical="center" shrinkToFit="1"/>
      <protection locked="0"/>
    </xf>
    <xf numFmtId="183" fontId="52" fillId="0" borderId="0" xfId="2" applyNumberFormat="1" applyFont="1" applyAlignment="1" applyProtection="1">
      <alignment horizontal="center" vertical="center" shrinkToFit="1"/>
      <protection locked="0"/>
    </xf>
    <xf numFmtId="183" fontId="52" fillId="0" borderId="0" xfId="0" applyNumberFormat="1" applyFont="1" applyBorder="1" applyAlignment="1" applyProtection="1">
      <alignment horizontal="center" vertical="center" shrinkToFit="1"/>
      <protection locked="0"/>
    </xf>
    <xf numFmtId="209" fontId="52" fillId="0" borderId="0" xfId="0" applyNumberFormat="1" applyFont="1" applyBorder="1" applyAlignment="1" applyProtection="1">
      <alignment horizontal="center" vertical="center" shrinkToFit="1"/>
      <protection locked="0"/>
    </xf>
    <xf numFmtId="184" fontId="52" fillId="0" borderId="0" xfId="0" applyNumberFormat="1" applyFont="1" applyBorder="1" applyAlignment="1">
      <alignment horizontal="center" vertical="center" shrinkToFit="1"/>
    </xf>
    <xf numFmtId="0" fontId="52" fillId="0" borderId="6" xfId="2" quotePrefix="1" applyNumberFormat="1" applyFont="1" applyBorder="1" applyAlignment="1">
      <alignment horizontal="center" vertical="center" shrinkToFit="1"/>
    </xf>
    <xf numFmtId="0" fontId="55" fillId="0" borderId="5" xfId="2" quotePrefix="1" applyNumberFormat="1" applyFont="1" applyBorder="1" applyAlignment="1" applyProtection="1">
      <alignment horizontal="center" vertical="center"/>
      <protection locked="0"/>
    </xf>
    <xf numFmtId="0" fontId="55" fillId="0" borderId="6" xfId="2" quotePrefix="1" applyNumberFormat="1" applyFont="1" applyBorder="1" applyAlignment="1">
      <alignment horizontal="center" vertical="center" shrinkToFit="1"/>
    </xf>
    <xf numFmtId="0" fontId="55" fillId="0" borderId="0" xfId="0" applyFont="1" applyBorder="1" applyAlignment="1">
      <alignment vertical="center"/>
    </xf>
    <xf numFmtId="3" fontId="52" fillId="0" borderId="0" xfId="0" applyNumberFormat="1" applyFont="1" applyFill="1" applyBorder="1" applyAlignment="1" applyProtection="1">
      <alignment horizontal="center" vertical="center" shrinkToFit="1"/>
      <protection locked="0"/>
    </xf>
    <xf numFmtId="210" fontId="52" fillId="0" borderId="0" xfId="112" applyNumberFormat="1" applyFont="1" applyFill="1" applyBorder="1" applyAlignment="1">
      <alignment horizontal="center" vertical="center" shrinkToFit="1"/>
    </xf>
    <xf numFmtId="0" fontId="52" fillId="0" borderId="19" xfId="0" applyFont="1" applyBorder="1" applyAlignment="1">
      <alignment horizontal="center" vertical="center"/>
    </xf>
    <xf numFmtId="0" fontId="54" fillId="0" borderId="17" xfId="0" applyFont="1" applyBorder="1" applyAlignment="1">
      <alignment horizontal="right" vertical="center"/>
    </xf>
    <xf numFmtId="0" fontId="53" fillId="0" borderId="20" xfId="0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2" fillId="0" borderId="26" xfId="0" applyFont="1" applyBorder="1" applyAlignment="1">
      <alignment vertical="center" wrapText="1"/>
    </xf>
    <xf numFmtId="0" fontId="52" fillId="0" borderId="0" xfId="0" applyFont="1" applyAlignment="1">
      <alignment horizontal="left" vertical="center"/>
    </xf>
    <xf numFmtId="179" fontId="52" fillId="0" borderId="0" xfId="2" applyFont="1" applyAlignment="1">
      <alignment vertical="center"/>
    </xf>
    <xf numFmtId="0" fontId="52" fillId="0" borderId="6" xfId="0" applyFont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vertical="center"/>
    </xf>
    <xf numFmtId="3" fontId="52" fillId="0" borderId="0" xfId="0" applyNumberFormat="1" applyFont="1" applyFill="1" applyBorder="1" applyAlignment="1">
      <alignment horizontal="center" vertical="center" shrinkToFit="1"/>
    </xf>
    <xf numFmtId="0" fontId="37" fillId="0" borderId="0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/>
    </xf>
    <xf numFmtId="0" fontId="39" fillId="0" borderId="5" xfId="0" quotePrefix="1" applyFont="1" applyBorder="1" applyAlignment="1">
      <alignment horizontal="center" vertical="center"/>
    </xf>
    <xf numFmtId="0" fontId="37" fillId="0" borderId="5" xfId="0" quotePrefix="1" applyFont="1" applyBorder="1" applyAlignment="1">
      <alignment horizontal="center" vertical="center"/>
    </xf>
    <xf numFmtId="0" fontId="37" fillId="0" borderId="0" xfId="0" quotePrefix="1" applyFont="1" applyBorder="1" applyAlignment="1">
      <alignment horizontal="center" vertical="center"/>
    </xf>
    <xf numFmtId="0" fontId="37" fillId="0" borderId="15" xfId="0" quotePrefix="1" applyFont="1" applyBorder="1" applyAlignment="1">
      <alignment horizontal="center" vertical="center"/>
    </xf>
    <xf numFmtId="0" fontId="37" fillId="0" borderId="6" xfId="0" quotePrefix="1" applyFont="1" applyBorder="1" applyAlignment="1">
      <alignment horizontal="center" vertical="center"/>
    </xf>
    <xf numFmtId="0" fontId="39" fillId="0" borderId="6" xfId="0" quotePrefix="1" applyFont="1" applyBorder="1" applyAlignment="1">
      <alignment horizontal="center" vertical="center"/>
    </xf>
    <xf numFmtId="184" fontId="37" fillId="0" borderId="5" xfId="2" quotePrefix="1" applyNumberFormat="1" applyFont="1" applyBorder="1" applyAlignment="1">
      <alignment horizontal="center" vertical="center" shrinkToFit="1"/>
    </xf>
    <xf numFmtId="184" fontId="37" fillId="0" borderId="17" xfId="2" quotePrefix="1" applyNumberFormat="1" applyFont="1" applyBorder="1" applyAlignment="1">
      <alignment horizontal="center" vertical="center" shrinkToFit="1"/>
    </xf>
    <xf numFmtId="184" fontId="37" fillId="0" borderId="0" xfId="2" quotePrefix="1" applyNumberFormat="1" applyFont="1" applyBorder="1" applyAlignment="1">
      <alignment horizontal="center" vertical="center" shrinkToFit="1"/>
    </xf>
    <xf numFmtId="0" fontId="37" fillId="0" borderId="6" xfId="0" applyFont="1" applyBorder="1" applyAlignment="1">
      <alignment horizontal="right" vertical="center"/>
    </xf>
    <xf numFmtId="0" fontId="39" fillId="0" borderId="6" xfId="0" applyFont="1" applyBorder="1" applyAlignment="1">
      <alignment horizontal="right" vertical="center"/>
    </xf>
    <xf numFmtId="0" fontId="37" fillId="0" borderId="20" xfId="0" applyFont="1" applyBorder="1" applyAlignment="1">
      <alignment horizontal="right" vertical="center"/>
    </xf>
    <xf numFmtId="184" fontId="39" fillId="0" borderId="0" xfId="2" quotePrefix="1" applyNumberFormat="1" applyFont="1" applyBorder="1" applyAlignment="1">
      <alignment horizontal="center" vertical="center" shrinkToFit="1"/>
    </xf>
    <xf numFmtId="0" fontId="39" fillId="0" borderId="15" xfId="0" applyFont="1" applyBorder="1" applyAlignment="1">
      <alignment horizontal="right" vertical="center"/>
    </xf>
    <xf numFmtId="0" fontId="37" fillId="0" borderId="6" xfId="0" applyFont="1" applyBorder="1" applyAlignment="1">
      <alignment horizontal="right" vertical="center" shrinkToFit="1"/>
    </xf>
    <xf numFmtId="0" fontId="37" fillId="0" borderId="6" xfId="0" applyFont="1" applyBorder="1" applyAlignment="1">
      <alignment horizontal="right" vertical="center" wrapText="1"/>
    </xf>
    <xf numFmtId="0" fontId="37" fillId="0" borderId="20" xfId="0" applyFont="1" applyBorder="1" applyAlignment="1">
      <alignment horizontal="right" vertical="center" wrapText="1"/>
    </xf>
    <xf numFmtId="3" fontId="37" fillId="0" borderId="0" xfId="0" applyNumberFormat="1" applyFont="1" applyAlignment="1">
      <alignment horizontal="center" vertical="center" shrinkToFit="1"/>
    </xf>
    <xf numFmtId="3" fontId="37" fillId="0" borderId="17" xfId="0" applyNumberFormat="1" applyFont="1" applyBorder="1" applyAlignment="1">
      <alignment horizontal="center" vertical="center" shrinkToFit="1"/>
    </xf>
    <xf numFmtId="3" fontId="52" fillId="0" borderId="0" xfId="3" applyNumberFormat="1" applyFont="1" applyFill="1" applyBorder="1" applyAlignment="1">
      <alignment horizontal="center" vertical="center" shrinkToFit="1"/>
    </xf>
    <xf numFmtId="3" fontId="52" fillId="0" borderId="0" xfId="0" applyNumberFormat="1" applyFont="1" applyFill="1" applyBorder="1" applyAlignment="1">
      <alignment horizontal="center" vertical="center"/>
    </xf>
    <xf numFmtId="3" fontId="52" fillId="0" borderId="0" xfId="3" applyNumberFormat="1" applyFont="1" applyFill="1" applyBorder="1" applyAlignment="1">
      <alignment horizontal="center" vertical="center"/>
    </xf>
    <xf numFmtId="3" fontId="52" fillId="0" borderId="6" xfId="3" applyNumberFormat="1" applyFont="1" applyFill="1" applyBorder="1" applyAlignment="1">
      <alignment horizontal="center" vertical="center"/>
    </xf>
    <xf numFmtId="0" fontId="52" fillId="0" borderId="6" xfId="0" applyFont="1" applyFill="1" applyBorder="1" applyAlignment="1">
      <alignment horizontal="center" vertical="center"/>
    </xf>
    <xf numFmtId="0" fontId="52" fillId="0" borderId="5" xfId="0" applyFont="1" applyFill="1" applyBorder="1" applyAlignment="1">
      <alignment horizontal="center" vertical="center"/>
    </xf>
    <xf numFmtId="0" fontId="52" fillId="0" borderId="10" xfId="0" applyNumberFormat="1" applyFont="1" applyBorder="1" applyAlignment="1">
      <alignment horizontal="right" vertical="center" shrinkToFit="1"/>
    </xf>
    <xf numFmtId="179" fontId="37" fillId="0" borderId="26" xfId="2" applyFont="1" applyFill="1" applyBorder="1" applyAlignment="1">
      <alignment horizontal="centerContinuous" vertical="center" shrinkToFit="1"/>
    </xf>
    <xf numFmtId="0" fontId="37" fillId="0" borderId="26" xfId="0" applyFont="1" applyFill="1" applyBorder="1" applyAlignment="1">
      <alignment horizontal="centerContinuous" vertical="center" shrinkToFit="1"/>
    </xf>
    <xf numFmtId="179" fontId="37" fillId="0" borderId="25" xfId="2" applyFont="1" applyFill="1" applyBorder="1" applyAlignment="1">
      <alignment horizontal="centerContinuous" vertical="center" shrinkToFit="1"/>
    </xf>
    <xf numFmtId="0" fontId="52" fillId="0" borderId="6" xfId="0" applyFont="1" applyFill="1" applyBorder="1" applyAlignment="1">
      <alignment horizontal="center" vertical="center"/>
    </xf>
    <xf numFmtId="0" fontId="52" fillId="0" borderId="5" xfId="0" applyFont="1" applyFill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 shrinkToFit="1"/>
    </xf>
    <xf numFmtId="0" fontId="63" fillId="0" borderId="9" xfId="0" applyFont="1" applyBorder="1" applyAlignment="1">
      <alignment horizontal="center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 wrapText="1"/>
    </xf>
    <xf numFmtId="184" fontId="37" fillId="0" borderId="20" xfId="2" quotePrefix="1" applyNumberFormat="1" applyFont="1" applyBorder="1" applyAlignment="1">
      <alignment horizontal="center" vertical="center" shrinkToFit="1"/>
    </xf>
    <xf numFmtId="0" fontId="39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 shrinkToFit="1"/>
    </xf>
    <xf numFmtId="184" fontId="37" fillId="0" borderId="6" xfId="2" quotePrefix="1" applyNumberFormat="1" applyFont="1" applyBorder="1" applyAlignment="1">
      <alignment horizontal="center" vertical="center" shrinkToFit="1"/>
    </xf>
    <xf numFmtId="184" fontId="39" fillId="0" borderId="6" xfId="2" quotePrefix="1" applyNumberFormat="1" applyFont="1" applyBorder="1" applyAlignment="1">
      <alignment horizontal="center" vertical="center" shrinkToFit="1"/>
    </xf>
    <xf numFmtId="184" fontId="39" fillId="0" borderId="5" xfId="2" quotePrefix="1" applyNumberFormat="1" applyFont="1" applyBorder="1" applyAlignment="1">
      <alignment horizontal="center" vertical="center" shrinkToFit="1"/>
    </xf>
    <xf numFmtId="184" fontId="37" fillId="0" borderId="0" xfId="0" applyNumberFormat="1" applyFont="1" applyBorder="1" applyAlignment="1">
      <alignment horizontal="center" vertical="center" shrinkToFit="1"/>
    </xf>
    <xf numFmtId="3" fontId="37" fillId="0" borderId="0" xfId="0" applyNumberFormat="1" applyFont="1" applyBorder="1" applyAlignment="1">
      <alignment horizontal="center" vertical="center" shrinkToFit="1"/>
    </xf>
    <xf numFmtId="206" fontId="37" fillId="0" borderId="5" xfId="0" applyNumberFormat="1" applyFont="1" applyBorder="1" applyAlignment="1">
      <alignment horizontal="center" vertical="center" shrinkToFit="1"/>
    </xf>
    <xf numFmtId="206" fontId="39" fillId="0" borderId="5" xfId="2" applyNumberFormat="1" applyFont="1" applyBorder="1" applyAlignment="1">
      <alignment horizontal="center" vertical="center" shrinkToFit="1"/>
    </xf>
    <xf numFmtId="0" fontId="32" fillId="0" borderId="0" xfId="120" applyFont="1" applyFill="1">
      <alignment vertical="center"/>
    </xf>
    <xf numFmtId="0" fontId="33" fillId="0" borderId="0" xfId="120" applyFont="1" applyFill="1" applyAlignment="1">
      <alignment horizontal="right" vertical="center"/>
    </xf>
    <xf numFmtId="0" fontId="64" fillId="0" borderId="0" xfId="120" applyFont="1" applyFill="1" applyAlignment="1">
      <alignment vertical="center"/>
    </xf>
    <xf numFmtId="0" fontId="64" fillId="0" borderId="0" xfId="120" applyFont="1" applyFill="1" applyAlignment="1"/>
    <xf numFmtId="0" fontId="65" fillId="0" borderId="0" xfId="120" applyFont="1" applyFill="1">
      <alignment vertical="center"/>
    </xf>
    <xf numFmtId="0" fontId="36" fillId="0" borderId="0" xfId="120" applyFont="1" applyFill="1">
      <alignment vertical="center"/>
    </xf>
    <xf numFmtId="192" fontId="31" fillId="0" borderId="9" xfId="0" applyNumberFormat="1" applyFont="1" applyFill="1" applyBorder="1" applyAlignment="1">
      <alignment horizontal="center" vertical="center"/>
    </xf>
    <xf numFmtId="179" fontId="31" fillId="0" borderId="9" xfId="2" applyFont="1" applyFill="1" applyBorder="1" applyAlignment="1">
      <alignment horizontal="right" vertical="center"/>
    </xf>
    <xf numFmtId="179" fontId="31" fillId="0" borderId="9" xfId="2" applyFont="1" applyFill="1" applyBorder="1" applyAlignment="1">
      <alignment vertical="center"/>
    </xf>
    <xf numFmtId="0" fontId="36" fillId="0" borderId="0" xfId="120" applyFont="1" applyFill="1" applyAlignment="1">
      <alignment vertical="center"/>
    </xf>
    <xf numFmtId="3" fontId="67" fillId="0" borderId="0" xfId="0" applyNumberFormat="1" applyFont="1" applyFill="1" applyBorder="1" applyAlignment="1">
      <alignment horizontal="center" vertical="center" wrapText="1"/>
    </xf>
    <xf numFmtId="189" fontId="31" fillId="0" borderId="9" xfId="0" applyNumberFormat="1" applyFont="1" applyFill="1" applyBorder="1" applyAlignment="1">
      <alignment horizontal="right" vertical="center"/>
    </xf>
    <xf numFmtId="1" fontId="31" fillId="0" borderId="9" xfId="0" applyNumberFormat="1" applyFont="1" applyFill="1" applyBorder="1" applyAlignment="1">
      <alignment horizontal="right" vertical="center"/>
    </xf>
    <xf numFmtId="179" fontId="36" fillId="0" borderId="0" xfId="2" applyFont="1" applyFill="1" applyAlignment="1">
      <alignment vertical="center"/>
    </xf>
    <xf numFmtId="186" fontId="67" fillId="0" borderId="14" xfId="0" applyNumberFormat="1" applyFont="1" applyFill="1" applyBorder="1" applyAlignment="1">
      <alignment horizontal="right" vertical="center"/>
    </xf>
    <xf numFmtId="199" fontId="37" fillId="0" borderId="10" xfId="2" applyNumberFormat="1" applyFont="1" applyFill="1" applyBorder="1" applyAlignment="1">
      <alignment vertical="center"/>
    </xf>
    <xf numFmtId="1" fontId="37" fillId="0" borderId="9" xfId="7" applyNumberFormat="1" applyFont="1" applyFill="1" applyBorder="1" applyAlignment="1">
      <alignment horizontal="right" vertical="center"/>
    </xf>
    <xf numFmtId="186" fontId="31" fillId="0" borderId="9" xfId="0" applyNumberFormat="1" applyFont="1" applyFill="1" applyBorder="1" applyAlignment="1">
      <alignment horizontal="center" vertical="center"/>
    </xf>
    <xf numFmtId="192" fontId="31" fillId="0" borderId="9" xfId="0" applyNumberFormat="1" applyFont="1" applyFill="1" applyBorder="1" applyAlignment="1">
      <alignment horizontal="right" vertical="center"/>
    </xf>
    <xf numFmtId="186" fontId="67" fillId="0" borderId="2" xfId="0" applyNumberFormat="1" applyFont="1" applyFill="1" applyBorder="1" applyAlignment="1">
      <alignment horizontal="right" vertical="center"/>
    </xf>
    <xf numFmtId="3" fontId="67" fillId="0" borderId="6" xfId="0" applyNumberFormat="1" applyFont="1" applyFill="1" applyBorder="1" applyAlignment="1">
      <alignment horizontal="centerContinuous" vertical="center"/>
    </xf>
    <xf numFmtId="3" fontId="67" fillId="0" borderId="0" xfId="0" applyNumberFormat="1" applyFont="1" applyFill="1" applyBorder="1" applyAlignment="1">
      <alignment horizontal="centerContinuous" vertical="center"/>
    </xf>
    <xf numFmtId="3" fontId="67" fillId="0" borderId="11" xfId="0" applyNumberFormat="1" applyFont="1" applyFill="1" applyBorder="1" applyAlignment="1">
      <alignment horizontal="center" vertical="center" shrinkToFit="1"/>
    </xf>
    <xf numFmtId="3" fontId="67" fillId="0" borderId="13" xfId="0" applyNumberFormat="1" applyFont="1" applyFill="1" applyBorder="1" applyAlignment="1">
      <alignment horizontal="center" vertical="center"/>
    </xf>
    <xf numFmtId="3" fontId="67" fillId="0" borderId="9" xfId="0" applyNumberFormat="1" applyFont="1" applyFill="1" applyBorder="1" applyAlignment="1">
      <alignment horizontal="center" vertical="center" shrinkToFit="1"/>
    </xf>
    <xf numFmtId="3" fontId="67" fillId="0" borderId="0" xfId="0" applyNumberFormat="1" applyFont="1" applyFill="1" applyBorder="1" applyAlignment="1">
      <alignment horizontal="right" vertical="center"/>
    </xf>
    <xf numFmtId="186" fontId="67" fillId="0" borderId="9" xfId="0" applyNumberFormat="1" applyFont="1" applyFill="1" applyBorder="1" applyAlignment="1">
      <alignment horizontal="right" vertical="center"/>
    </xf>
    <xf numFmtId="3" fontId="67" fillId="0" borderId="10" xfId="0" applyNumberFormat="1" applyFont="1" applyFill="1" applyBorder="1" applyAlignment="1">
      <alignment horizontal="center" vertical="center" shrinkToFit="1"/>
    </xf>
    <xf numFmtId="3" fontId="67" fillId="0" borderId="5" xfId="0" applyNumberFormat="1" applyFont="1" applyFill="1" applyBorder="1" applyAlignment="1">
      <alignment horizontal="center" vertical="center"/>
    </xf>
    <xf numFmtId="3" fontId="67" fillId="0" borderId="15" xfId="0" applyNumberFormat="1" applyFont="1" applyFill="1" applyBorder="1" applyAlignment="1">
      <alignment horizontal="centerContinuous" vertical="center"/>
    </xf>
    <xf numFmtId="3" fontId="68" fillId="0" borderId="0" xfId="112" applyNumberFormat="1" applyFont="1" applyFill="1" applyBorder="1" applyAlignment="1">
      <alignment horizontal="right" vertical="center"/>
    </xf>
    <xf numFmtId="186" fontId="67" fillId="0" borderId="0" xfId="0" applyNumberFormat="1" applyFont="1" applyFill="1" applyBorder="1" applyAlignment="1">
      <alignment horizontal="right" vertical="center"/>
    </xf>
    <xf numFmtId="186" fontId="67" fillId="0" borderId="6" xfId="0" applyNumberFormat="1" applyFont="1" applyFill="1" applyBorder="1" applyAlignment="1">
      <alignment horizontal="center" vertical="center"/>
    </xf>
    <xf numFmtId="186" fontId="67" fillId="0" borderId="7" xfId="0" applyNumberFormat="1" applyFont="1" applyFill="1" applyBorder="1" applyAlignment="1">
      <alignment horizontal="center" vertical="center"/>
    </xf>
    <xf numFmtId="186" fontId="67" fillId="0" borderId="15" xfId="0" applyNumberFormat="1" applyFont="1" applyFill="1" applyBorder="1" applyAlignment="1">
      <alignment horizontal="center" vertical="center"/>
    </xf>
    <xf numFmtId="186" fontId="67" fillId="0" borderId="10" xfId="0" applyNumberFormat="1" applyFont="1" applyFill="1" applyBorder="1" applyAlignment="1">
      <alignment horizontal="center" vertical="center" shrinkToFit="1"/>
    </xf>
    <xf numFmtId="0" fontId="39" fillId="0" borderId="6" xfId="0" quotePrefix="1" applyFont="1" applyBorder="1" applyAlignment="1">
      <alignment horizontal="center" vertical="center"/>
    </xf>
    <xf numFmtId="184" fontId="39" fillId="0" borderId="0" xfId="0" quotePrefix="1" applyNumberFormat="1" applyFont="1" applyBorder="1" applyAlignment="1">
      <alignment horizontal="center" vertical="center"/>
    </xf>
    <xf numFmtId="184" fontId="37" fillId="0" borderId="0" xfId="2" applyNumberFormat="1" applyFont="1" applyFill="1" applyAlignment="1">
      <alignment horizontal="center" vertical="center" shrinkToFit="1"/>
    </xf>
    <xf numFmtId="206" fontId="37" fillId="0" borderId="0" xfId="2" applyNumberFormat="1" applyFont="1" applyFill="1" applyAlignment="1">
      <alignment horizontal="center" vertical="center" shrinkToFit="1"/>
    </xf>
    <xf numFmtId="3" fontId="67" fillId="0" borderId="6" xfId="0" applyNumberFormat="1" applyFont="1" applyFill="1" applyBorder="1" applyAlignment="1">
      <alignment horizontal="center" vertical="center"/>
    </xf>
    <xf numFmtId="3" fontId="6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5" xfId="2" quotePrefix="1" applyNumberFormat="1" applyFont="1" applyFill="1" applyBorder="1" applyAlignment="1">
      <alignment horizontal="center" vertical="center"/>
    </xf>
    <xf numFmtId="179" fontId="37" fillId="0" borderId="0" xfId="2" quotePrefix="1" applyFont="1" applyFill="1" applyBorder="1" applyAlignment="1" applyProtection="1">
      <alignment horizontal="center" vertical="center" shrinkToFit="1"/>
      <protection locked="0"/>
    </xf>
    <xf numFmtId="3" fontId="67" fillId="0" borderId="5" xfId="0" applyNumberFormat="1" applyFont="1" applyFill="1" applyBorder="1" applyAlignment="1">
      <alignment horizontal="center" vertical="center" wrapText="1"/>
    </xf>
    <xf numFmtId="179" fontId="37" fillId="0" borderId="17" xfId="2" quotePrefix="1" applyFont="1" applyFill="1" applyBorder="1" applyAlignment="1" applyProtection="1">
      <alignment horizontal="center" vertical="center" shrinkToFit="1"/>
      <protection locked="0"/>
    </xf>
    <xf numFmtId="179" fontId="37" fillId="0" borderId="20" xfId="2" quotePrefix="1" applyFont="1" applyFill="1" applyBorder="1" applyAlignment="1" applyProtection="1">
      <alignment horizontal="center" vertical="center" shrinkToFit="1"/>
      <protection locked="0"/>
    </xf>
    <xf numFmtId="187" fontId="55" fillId="0" borderId="0" xfId="112" applyNumberFormat="1" applyFont="1" applyFill="1" applyBorder="1" applyAlignment="1">
      <alignment horizontal="center" vertical="center" shrinkToFit="1"/>
    </xf>
    <xf numFmtId="206" fontId="55" fillId="0" borderId="0" xfId="2" applyNumberFormat="1" applyFont="1" applyFill="1" applyBorder="1" applyAlignment="1">
      <alignment horizontal="center" vertical="center" shrinkToFit="1"/>
    </xf>
    <xf numFmtId="206" fontId="52" fillId="0" borderId="0" xfId="112" applyNumberFormat="1" applyFont="1" applyFill="1" applyBorder="1" applyAlignment="1">
      <alignment horizontal="center" vertical="center" shrinkToFit="1"/>
    </xf>
    <xf numFmtId="179" fontId="37" fillId="0" borderId="0" xfId="2" applyFont="1" applyFill="1" applyBorder="1" applyAlignment="1">
      <alignment horizontal="right" vertical="center"/>
    </xf>
    <xf numFmtId="192" fontId="37" fillId="0" borderId="0" xfId="0" applyNumberFormat="1" applyFont="1" applyFill="1" applyBorder="1" applyAlignment="1">
      <alignment horizontal="right" vertical="center"/>
    </xf>
    <xf numFmtId="179" fontId="37" fillId="0" borderId="0" xfId="2" applyFont="1" applyFill="1" applyBorder="1" applyAlignment="1">
      <alignment vertical="center"/>
    </xf>
    <xf numFmtId="1" fontId="37" fillId="0" borderId="0" xfId="0" applyNumberFormat="1" applyFont="1" applyFill="1" applyBorder="1" applyAlignment="1">
      <alignment vertical="center"/>
    </xf>
    <xf numFmtId="192" fontId="37" fillId="0" borderId="0" xfId="0" applyNumberFormat="1" applyFont="1" applyFill="1" applyBorder="1" applyAlignment="1">
      <alignment vertical="center"/>
    </xf>
    <xf numFmtId="192" fontId="37" fillId="0" borderId="0" xfId="0" applyNumberFormat="1" applyFont="1" applyFill="1" applyBorder="1" applyAlignment="1">
      <alignment horizontal="center" vertical="center"/>
    </xf>
    <xf numFmtId="186" fontId="37" fillId="0" borderId="0" xfId="0" applyNumberFormat="1" applyFont="1" applyFill="1" applyBorder="1" applyAlignment="1">
      <alignment horizontal="center" vertical="center"/>
    </xf>
    <xf numFmtId="199" fontId="37" fillId="0" borderId="6" xfId="0" applyNumberFormat="1" applyFont="1" applyFill="1" applyBorder="1" applyAlignment="1">
      <alignment vertical="center"/>
    </xf>
    <xf numFmtId="179" fontId="31" fillId="0" borderId="0" xfId="2" applyFont="1" applyFill="1" applyBorder="1" applyAlignment="1">
      <alignment horizontal="right" vertical="center"/>
    </xf>
    <xf numFmtId="192" fontId="31" fillId="0" borderId="0" xfId="0" applyNumberFormat="1" applyFont="1" applyFill="1" applyBorder="1" applyAlignment="1">
      <alignment horizontal="right" vertical="center"/>
    </xf>
    <xf numFmtId="1" fontId="31" fillId="0" borderId="0" xfId="0" applyNumberFormat="1" applyFont="1" applyFill="1" applyBorder="1" applyAlignment="1">
      <alignment horizontal="right" vertical="center"/>
    </xf>
    <xf numFmtId="179" fontId="31" fillId="0" borderId="0" xfId="2" applyFont="1" applyFill="1" applyBorder="1" applyAlignment="1">
      <alignment vertical="center"/>
    </xf>
    <xf numFmtId="189" fontId="31" fillId="0" borderId="0" xfId="0" applyNumberFormat="1" applyFont="1" applyFill="1" applyBorder="1" applyAlignment="1">
      <alignment horizontal="right" vertical="center"/>
    </xf>
    <xf numFmtId="192" fontId="31" fillId="0" borderId="0" xfId="0" applyNumberFormat="1" applyFont="1" applyFill="1" applyBorder="1" applyAlignment="1">
      <alignment horizontal="center" vertical="center"/>
    </xf>
    <xf numFmtId="186" fontId="31" fillId="0" borderId="0" xfId="0" applyNumberFormat="1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vertical="center"/>
    </xf>
    <xf numFmtId="3" fontId="67" fillId="0" borderId="33" xfId="0" applyNumberFormat="1" applyFont="1" applyFill="1" applyBorder="1" applyAlignment="1">
      <alignment horizontal="centerContinuous" vertical="center"/>
    </xf>
    <xf numFmtId="3" fontId="67" fillId="0" borderId="18" xfId="0" applyNumberFormat="1" applyFont="1" applyFill="1" applyBorder="1" applyAlignment="1">
      <alignment horizontal="centerContinuous" vertical="center"/>
    </xf>
    <xf numFmtId="186" fontId="67" fillId="0" borderId="18" xfId="0" applyNumberFormat="1" applyFont="1" applyFill="1" applyBorder="1" applyAlignment="1">
      <alignment horizontal="centerContinuous" vertical="center"/>
    </xf>
    <xf numFmtId="3" fontId="67" fillId="0" borderId="28" xfId="0" applyNumberFormat="1" applyFont="1" applyFill="1" applyBorder="1" applyAlignment="1">
      <alignment horizontal="left" vertical="center"/>
    </xf>
    <xf numFmtId="3" fontId="67" fillId="0" borderId="28" xfId="0" applyNumberFormat="1" applyFont="1" applyFill="1" applyBorder="1" applyAlignment="1">
      <alignment horizontal="centerContinuous" vertical="center"/>
    </xf>
    <xf numFmtId="186" fontId="67" fillId="0" borderId="25" xfId="0" applyNumberFormat="1" applyFont="1" applyFill="1" applyBorder="1" applyAlignment="1">
      <alignment horizontal="center" vertical="center"/>
    </xf>
    <xf numFmtId="186" fontId="67" fillId="0" borderId="26" xfId="0" applyNumberFormat="1" applyFont="1" applyFill="1" applyBorder="1" applyAlignment="1">
      <alignment horizontal="centerContinuous" vertical="center"/>
    </xf>
    <xf numFmtId="186" fontId="67" fillId="0" borderId="23" xfId="0" applyNumberFormat="1" applyFont="1" applyFill="1" applyBorder="1" applyAlignment="1">
      <alignment horizontal="centerContinuous" vertical="center"/>
    </xf>
    <xf numFmtId="3" fontId="67" fillId="0" borderId="34" xfId="0" applyNumberFormat="1" applyFont="1" applyFill="1" applyBorder="1" applyAlignment="1">
      <alignment horizontal="center" vertical="center"/>
    </xf>
    <xf numFmtId="3" fontId="67" fillId="0" borderId="35" xfId="0" applyNumberFormat="1" applyFont="1" applyFill="1" applyBorder="1" applyAlignment="1">
      <alignment horizontal="center" vertical="center"/>
    </xf>
    <xf numFmtId="3" fontId="67" fillId="0" borderId="36" xfId="0" applyNumberFormat="1" applyFont="1" applyFill="1" applyBorder="1" applyAlignment="1">
      <alignment horizontal="center" vertical="center"/>
    </xf>
    <xf numFmtId="3" fontId="67" fillId="0" borderId="37" xfId="0" applyNumberFormat="1" applyFont="1" applyFill="1" applyBorder="1" applyAlignment="1">
      <alignment horizontal="center" vertical="center" shrinkToFit="1"/>
    </xf>
    <xf numFmtId="3" fontId="67" fillId="0" borderId="38" xfId="0" applyNumberFormat="1" applyFont="1" applyFill="1" applyBorder="1" applyAlignment="1">
      <alignment horizontal="center" vertical="center"/>
    </xf>
    <xf numFmtId="3" fontId="67" fillId="0" borderId="36" xfId="0" quotePrefix="1" applyNumberFormat="1" applyFont="1" applyFill="1" applyBorder="1" applyAlignment="1">
      <alignment horizontal="center" vertical="center"/>
    </xf>
    <xf numFmtId="3" fontId="68" fillId="0" borderId="35" xfId="0" quotePrefix="1" applyNumberFormat="1" applyFont="1" applyFill="1" applyBorder="1" applyAlignment="1">
      <alignment horizontal="center" vertical="center"/>
    </xf>
    <xf numFmtId="3" fontId="68" fillId="0" borderId="36" xfId="0" quotePrefix="1" applyNumberFormat="1" applyFont="1" applyFill="1" applyBorder="1" applyAlignment="1">
      <alignment horizontal="center" vertical="center"/>
    </xf>
    <xf numFmtId="0" fontId="67" fillId="0" borderId="35" xfId="341" applyFont="1" applyFill="1" applyBorder="1" applyAlignment="1" applyProtection="1">
      <alignment horizontal="center" vertical="center"/>
    </xf>
    <xf numFmtId="0" fontId="67" fillId="0" borderId="36" xfId="341" applyFont="1" applyFill="1" applyBorder="1" applyAlignment="1" applyProtection="1">
      <alignment horizontal="right" vertical="center"/>
    </xf>
    <xf numFmtId="0" fontId="67" fillId="0" borderId="39" xfId="341" applyFont="1" applyFill="1" applyBorder="1" applyAlignment="1" applyProtection="1">
      <alignment horizontal="right" vertical="center"/>
    </xf>
    <xf numFmtId="0" fontId="67" fillId="0" borderId="40" xfId="341" applyFont="1" applyFill="1" applyBorder="1" applyAlignment="1" applyProtection="1">
      <alignment horizontal="center" vertical="center"/>
    </xf>
    <xf numFmtId="3" fontId="67" fillId="0" borderId="17" xfId="0" applyNumberFormat="1" applyFont="1" applyFill="1" applyBorder="1" applyAlignment="1">
      <alignment horizontal="center" vertical="center" wrapText="1"/>
    </xf>
    <xf numFmtId="3" fontId="67" fillId="0" borderId="17" xfId="0" applyNumberFormat="1" applyFont="1" applyFill="1" applyBorder="1" applyAlignment="1">
      <alignment horizontal="center" vertical="center"/>
    </xf>
    <xf numFmtId="3" fontId="67" fillId="0" borderId="19" xfId="0" applyNumberFormat="1" applyFont="1" applyFill="1" applyBorder="1" applyAlignment="1">
      <alignment horizontal="center" vertical="center" wrapText="1"/>
    </xf>
    <xf numFmtId="0" fontId="67" fillId="0" borderId="41" xfId="341" applyFont="1" applyFill="1" applyBorder="1" applyAlignment="1" applyProtection="1">
      <alignment horizontal="right" vertical="center"/>
    </xf>
    <xf numFmtId="206" fontId="37" fillId="0" borderId="0" xfId="2" applyNumberFormat="1" applyFont="1" applyAlignment="1">
      <alignment horizontal="center" vertical="center" shrinkToFit="1"/>
    </xf>
    <xf numFmtId="0" fontId="37" fillId="0" borderId="0" xfId="0" applyFont="1" applyBorder="1" applyAlignment="1">
      <alignment horizontal="left" vertical="center"/>
    </xf>
    <xf numFmtId="206" fontId="39" fillId="0" borderId="0" xfId="0" applyNumberFormat="1" applyFont="1" applyFill="1" applyAlignment="1">
      <alignment horizontal="center" vertical="center" shrinkToFit="1"/>
    </xf>
    <xf numFmtId="0" fontId="52" fillId="0" borderId="3" xfId="0" applyFont="1" applyFill="1" applyBorder="1" applyAlignment="1">
      <alignment horizontal="center" vertical="center" wrapText="1"/>
    </xf>
    <xf numFmtId="0" fontId="52" fillId="0" borderId="26" xfId="0" applyFont="1" applyBorder="1" applyAlignment="1">
      <alignment horizontal="right" vertical="center" wrapText="1"/>
    </xf>
    <xf numFmtId="1" fontId="60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1" fontId="51" fillId="0" borderId="0" xfId="0" applyNumberFormat="1" applyFont="1" applyFill="1" applyAlignment="1">
      <alignment horizontal="center" vertical="center"/>
    </xf>
    <xf numFmtId="0" fontId="0" fillId="0" borderId="26" xfId="0" applyBorder="1" applyAlignment="1">
      <alignment vertical="center"/>
    </xf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shrinkToFit="1"/>
    </xf>
    <xf numFmtId="0" fontId="52" fillId="0" borderId="26" xfId="0" applyFont="1" applyBorder="1" applyAlignment="1">
      <alignment horizontal="center" vertical="center" shrinkToFit="1"/>
    </xf>
    <xf numFmtId="0" fontId="52" fillId="0" borderId="0" xfId="0" applyFont="1" applyAlignment="1">
      <alignment horizontal="right" vertical="center"/>
    </xf>
    <xf numFmtId="0" fontId="52" fillId="0" borderId="28" xfId="0" applyFont="1" applyBorder="1" applyAlignment="1">
      <alignment horizontal="center" vertical="center"/>
    </xf>
    <xf numFmtId="0" fontId="52" fillId="0" borderId="18" xfId="0" applyFont="1" applyBorder="1" applyAlignment="1">
      <alignment horizontal="center" vertical="center"/>
    </xf>
    <xf numFmtId="0" fontId="52" fillId="0" borderId="27" xfId="0" applyFont="1" applyBorder="1" applyAlignment="1">
      <alignment horizontal="center" vertical="center"/>
    </xf>
    <xf numFmtId="0" fontId="58" fillId="0" borderId="0" xfId="0" applyFont="1" applyFill="1" applyAlignment="1">
      <alignment horizontal="right" vertical="center"/>
    </xf>
    <xf numFmtId="0" fontId="58" fillId="0" borderId="0" xfId="0" applyFont="1" applyFill="1" applyAlignment="1">
      <alignment horizontal="right" vertical="top"/>
    </xf>
    <xf numFmtId="179" fontId="56" fillId="0" borderId="0" xfId="0" applyNumberFormat="1" applyFont="1" applyFill="1" applyAlignment="1">
      <alignment horizontal="center" vertical="center"/>
    </xf>
    <xf numFmtId="0" fontId="56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 shrinkToFit="1"/>
    </xf>
    <xf numFmtId="3" fontId="55" fillId="0" borderId="0" xfId="3" applyNumberFormat="1" applyFont="1" applyFill="1" applyBorder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58" fillId="0" borderId="0" xfId="0" applyFont="1" applyFill="1" applyBorder="1" applyAlignment="1">
      <alignment horizontal="right" vertical="center"/>
    </xf>
    <xf numFmtId="0" fontId="52" fillId="0" borderId="31" xfId="0" applyNumberFormat="1" applyFont="1" applyFill="1" applyBorder="1" applyAlignment="1">
      <alignment horizontal="center" vertical="center" wrapText="1"/>
    </xf>
    <xf numFmtId="0" fontId="52" fillId="0" borderId="3" xfId="0" applyNumberFormat="1" applyFont="1" applyFill="1" applyBorder="1" applyAlignment="1">
      <alignment horizontal="center" vertical="center"/>
    </xf>
    <xf numFmtId="0" fontId="52" fillId="0" borderId="28" xfId="0" applyFont="1" applyFill="1" applyBorder="1" applyAlignment="1">
      <alignment horizontal="center" vertical="center"/>
    </xf>
    <xf numFmtId="0" fontId="52" fillId="0" borderId="18" xfId="0" applyFont="1" applyFill="1" applyBorder="1" applyAlignment="1">
      <alignment horizontal="center" vertical="center"/>
    </xf>
    <xf numFmtId="0" fontId="52" fillId="0" borderId="27" xfId="0" applyFont="1" applyFill="1" applyBorder="1" applyAlignment="1">
      <alignment horizontal="center" vertical="center"/>
    </xf>
    <xf numFmtId="0" fontId="52" fillId="0" borderId="15" xfId="0" applyFont="1" applyFill="1" applyBorder="1" applyAlignment="1">
      <alignment horizontal="center" vertical="center" wrapText="1"/>
    </xf>
    <xf numFmtId="0" fontId="52" fillId="0" borderId="24" xfId="0" applyFont="1" applyFill="1" applyBorder="1" applyAlignment="1">
      <alignment horizontal="center" vertical="center"/>
    </xf>
    <xf numFmtId="0" fontId="52" fillId="0" borderId="6" xfId="0" applyFont="1" applyFill="1" applyBorder="1" applyAlignment="1">
      <alignment horizontal="center" vertical="center"/>
    </xf>
    <xf numFmtId="0" fontId="52" fillId="0" borderId="5" xfId="0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/>
    </xf>
    <xf numFmtId="0" fontId="52" fillId="0" borderId="12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2" fillId="0" borderId="9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 wrapText="1"/>
    </xf>
    <xf numFmtId="0" fontId="52" fillId="0" borderId="7" xfId="0" applyFont="1" applyFill="1" applyBorder="1" applyAlignment="1">
      <alignment horizontal="center" vertical="center"/>
    </xf>
    <xf numFmtId="0" fontId="52" fillId="0" borderId="11" xfId="0" applyFont="1" applyFill="1" applyBorder="1" applyAlignment="1">
      <alignment horizontal="center" vertical="center"/>
    </xf>
    <xf numFmtId="0" fontId="52" fillId="0" borderId="15" xfId="0" applyFont="1" applyFill="1" applyBorder="1" applyAlignment="1">
      <alignment horizontal="center" vertical="center"/>
    </xf>
    <xf numFmtId="190" fontId="52" fillId="0" borderId="7" xfId="0" applyNumberFormat="1" applyFont="1" applyFill="1" applyBorder="1" applyAlignment="1">
      <alignment horizontal="center" vertical="center" wrapText="1"/>
    </xf>
    <xf numFmtId="190" fontId="52" fillId="0" borderId="11" xfId="0" applyNumberFormat="1" applyFont="1" applyFill="1" applyBorder="1" applyAlignment="1">
      <alignment horizontal="center" vertical="center"/>
    </xf>
    <xf numFmtId="3" fontId="52" fillId="0" borderId="20" xfId="3" applyNumberFormat="1" applyFont="1" applyFill="1" applyBorder="1" applyAlignment="1">
      <alignment horizontal="center" vertical="center"/>
    </xf>
    <xf numFmtId="3" fontId="52" fillId="0" borderId="17" xfId="3" applyNumberFormat="1" applyFont="1" applyFill="1" applyBorder="1" applyAlignment="1">
      <alignment horizontal="center" vertical="center"/>
    </xf>
    <xf numFmtId="3" fontId="52" fillId="0" borderId="0" xfId="3" applyNumberFormat="1" applyFont="1" applyFill="1" applyBorder="1" applyAlignment="1">
      <alignment horizontal="center" vertical="center"/>
    </xf>
    <xf numFmtId="0" fontId="58" fillId="0" borderId="26" xfId="0" applyFont="1" applyFill="1" applyBorder="1" applyAlignment="1">
      <alignment horizontal="right" vertical="center"/>
    </xf>
    <xf numFmtId="3" fontId="52" fillId="0" borderId="0" xfId="0" applyNumberFormat="1" applyFont="1" applyFill="1" applyBorder="1" applyAlignment="1">
      <alignment horizontal="center" vertical="center"/>
    </xf>
    <xf numFmtId="3" fontId="55" fillId="0" borderId="0" xfId="0" applyNumberFormat="1" applyFont="1" applyFill="1" applyBorder="1" applyAlignment="1">
      <alignment horizontal="center" vertical="center"/>
    </xf>
    <xf numFmtId="3" fontId="55" fillId="0" borderId="6" xfId="3" applyNumberFormat="1" applyFont="1" applyFill="1" applyBorder="1" applyAlignment="1">
      <alignment horizontal="center" vertical="center"/>
    </xf>
    <xf numFmtId="0" fontId="52" fillId="0" borderId="0" xfId="3" applyNumberFormat="1" applyFont="1" applyFill="1" applyBorder="1" applyAlignment="1">
      <alignment horizontal="center" vertical="center" shrinkToFit="1"/>
    </xf>
    <xf numFmtId="3" fontId="52" fillId="0" borderId="6" xfId="3" applyNumberFormat="1" applyFont="1" applyFill="1" applyBorder="1" applyAlignment="1">
      <alignment horizontal="center" vertical="center"/>
    </xf>
    <xf numFmtId="183" fontId="55" fillId="0" borderId="0" xfId="2" applyNumberFormat="1" applyFont="1" applyFill="1" applyBorder="1" applyAlignment="1">
      <alignment horizontal="center" vertical="center"/>
    </xf>
    <xf numFmtId="183" fontId="55" fillId="0" borderId="6" xfId="2" applyNumberFormat="1" applyFont="1" applyFill="1" applyBorder="1" applyAlignment="1">
      <alignment horizontal="center" vertical="center"/>
    </xf>
    <xf numFmtId="3" fontId="55" fillId="0" borderId="24" xfId="0" applyNumberFormat="1" applyFont="1" applyFill="1" applyBorder="1" applyAlignment="1">
      <alignment horizontal="center" vertical="center"/>
    </xf>
    <xf numFmtId="3" fontId="55" fillId="0" borderId="24" xfId="3" applyNumberFormat="1" applyFont="1" applyFill="1" applyBorder="1" applyAlignment="1">
      <alignment horizontal="center" vertical="center"/>
    </xf>
    <xf numFmtId="184" fontId="55" fillId="0" borderId="0" xfId="3" applyNumberFormat="1" applyFont="1" applyFill="1" applyBorder="1" applyAlignment="1">
      <alignment horizontal="center" vertical="center"/>
    </xf>
    <xf numFmtId="3" fontId="52" fillId="0" borderId="0" xfId="0" applyNumberFormat="1" applyFont="1" applyFill="1" applyBorder="1" applyAlignment="1">
      <alignment horizontal="center" vertical="center" shrinkToFit="1"/>
    </xf>
    <xf numFmtId="3" fontId="52" fillId="0" borderId="17" xfId="0" applyNumberFormat="1" applyFont="1" applyFill="1" applyBorder="1" applyAlignment="1">
      <alignment horizontal="center" vertical="center"/>
    </xf>
    <xf numFmtId="3" fontId="52" fillId="0" borderId="17" xfId="0" applyNumberFormat="1" applyFont="1" applyFill="1" applyBorder="1" applyAlignment="1">
      <alignment horizontal="center" vertical="center" shrinkToFit="1"/>
    </xf>
    <xf numFmtId="3" fontId="52" fillId="0" borderId="0" xfId="3" applyNumberFormat="1" applyFont="1" applyFill="1" applyBorder="1" applyAlignment="1">
      <alignment horizontal="center" vertical="center" shrinkToFit="1"/>
    </xf>
    <xf numFmtId="179" fontId="36" fillId="0" borderId="0" xfId="2" applyFont="1" applyFill="1" applyAlignment="1">
      <alignment horizontal="center" vertical="center"/>
    </xf>
    <xf numFmtId="179" fontId="36" fillId="0" borderId="0" xfId="2" applyFont="1" applyFill="1" applyAlignment="1">
      <alignment horizontal="center" vertical="center" shrinkToFit="1"/>
    </xf>
    <xf numFmtId="0" fontId="49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37" fillId="0" borderId="0" xfId="0" applyFont="1" applyFill="1" applyBorder="1" applyAlignment="1">
      <alignment horizontal="center" vertical="center" wrapText="1" shrinkToFit="1"/>
    </xf>
    <xf numFmtId="0" fontId="37" fillId="0" borderId="5" xfId="0" applyFont="1" applyFill="1" applyBorder="1" applyAlignment="1">
      <alignment horizontal="center" vertical="center" shrinkToFit="1"/>
    </xf>
    <xf numFmtId="0" fontId="37" fillId="0" borderId="9" xfId="0" applyFont="1" applyFill="1" applyBorder="1" applyAlignment="1">
      <alignment horizontal="center" vertical="center" shrinkToFit="1"/>
    </xf>
    <xf numFmtId="0" fontId="37" fillId="0" borderId="12" xfId="0" applyFont="1" applyFill="1" applyBorder="1" applyAlignment="1">
      <alignment horizontal="center" vertical="center" shrinkToFit="1"/>
    </xf>
    <xf numFmtId="2" fontId="37" fillId="0" borderId="17" xfId="0" applyNumberFormat="1" applyFont="1" applyFill="1" applyBorder="1" applyAlignment="1">
      <alignment horizontal="center" vertical="center"/>
    </xf>
    <xf numFmtId="0" fontId="37" fillId="0" borderId="6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10" xfId="0" quotePrefix="1" applyFont="1" applyFill="1" applyBorder="1" applyAlignment="1">
      <alignment horizontal="center" vertical="center"/>
    </xf>
    <xf numFmtId="0" fontId="37" fillId="0" borderId="9" xfId="0" quotePrefix="1" applyFont="1" applyFill="1" applyBorder="1" applyAlignment="1">
      <alignment horizontal="center" vertical="center"/>
    </xf>
    <xf numFmtId="3" fontId="36" fillId="0" borderId="0" xfId="0" applyNumberFormat="1" applyFont="1" applyFill="1" applyAlignment="1">
      <alignment horizontal="center" vertical="center"/>
    </xf>
    <xf numFmtId="0" fontId="37" fillId="0" borderId="26" xfId="0" applyFont="1" applyFill="1" applyBorder="1" applyAlignment="1">
      <alignment horizontal="right" vertical="center"/>
    </xf>
    <xf numFmtId="0" fontId="37" fillId="0" borderId="6" xfId="0" applyFont="1" applyBorder="1" applyAlignment="1">
      <alignment horizontal="center" vertical="center" wrapText="1" shrinkToFit="1"/>
    </xf>
    <xf numFmtId="0" fontId="37" fillId="0" borderId="6" xfId="0" applyFont="1" applyBorder="1" applyAlignment="1">
      <alignment horizontal="center" vertical="center" shrinkToFit="1"/>
    </xf>
    <xf numFmtId="0" fontId="37" fillId="0" borderId="10" xfId="0" applyFont="1" applyBorder="1" applyAlignment="1">
      <alignment horizontal="center" vertical="center" shrinkToFit="1"/>
    </xf>
    <xf numFmtId="0" fontId="37" fillId="0" borderId="5" xfId="0" applyFont="1" applyBorder="1" applyAlignment="1">
      <alignment horizontal="center" vertical="center" wrapText="1" shrinkToFit="1"/>
    </xf>
    <xf numFmtId="0" fontId="37" fillId="0" borderId="5" xfId="0" applyFont="1" applyBorder="1" applyAlignment="1">
      <alignment horizontal="center" vertical="center" shrinkToFit="1"/>
    </xf>
    <xf numFmtId="0" fontId="37" fillId="0" borderId="12" xfId="0" applyFont="1" applyBorder="1" applyAlignment="1">
      <alignment horizontal="center" vertical="center" shrinkToFit="1"/>
    </xf>
    <xf numFmtId="0" fontId="37" fillId="0" borderId="10" xfId="0" applyFont="1" applyBorder="1" applyAlignment="1">
      <alignment horizontal="center" vertical="center" wrapText="1" shrinkToFit="1"/>
    </xf>
    <xf numFmtId="0" fontId="36" fillId="0" borderId="0" xfId="0" applyFont="1" applyBorder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37" fillId="0" borderId="0" xfId="0" applyFont="1" applyBorder="1" applyAlignment="1">
      <alignment horizontal="center" vertical="center" shrinkToFit="1"/>
    </xf>
    <xf numFmtId="0" fontId="42" fillId="0" borderId="0" xfId="0" applyFont="1" applyAlignment="1">
      <alignment vertical="center" shrinkToFit="1"/>
    </xf>
    <xf numFmtId="0" fontId="37" fillId="0" borderId="0" xfId="0" applyFont="1" applyBorder="1" applyAlignment="1">
      <alignment horizontal="right" vertical="center" wrapText="1"/>
    </xf>
    <xf numFmtId="0" fontId="37" fillId="0" borderId="26" xfId="0" applyFont="1" applyBorder="1" applyAlignment="1">
      <alignment horizontal="right" vertical="center" wrapText="1"/>
    </xf>
    <xf numFmtId="0" fontId="36" fillId="0" borderId="0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 shrinkToFit="1"/>
    </xf>
    <xf numFmtId="0" fontId="37" fillId="0" borderId="0" xfId="0" applyFont="1" applyBorder="1" applyAlignment="1">
      <alignment horizontal="center" vertical="center" wrapText="1" shrinkToFit="1"/>
    </xf>
    <xf numFmtId="0" fontId="37" fillId="0" borderId="0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/>
    </xf>
    <xf numFmtId="0" fontId="37" fillId="0" borderId="24" xfId="0" quotePrefix="1" applyFont="1" applyBorder="1" applyAlignment="1">
      <alignment horizontal="center" vertical="center"/>
    </xf>
    <xf numFmtId="0" fontId="37" fillId="0" borderId="8" xfId="0" quotePrefix="1" applyFont="1" applyBorder="1" applyAlignment="1">
      <alignment horizontal="center" vertical="center"/>
    </xf>
    <xf numFmtId="0" fontId="39" fillId="0" borderId="0" xfId="0" applyFont="1" applyBorder="1" applyAlignment="1">
      <alignment horizontal="distributed" vertical="center"/>
    </xf>
    <xf numFmtId="0" fontId="39" fillId="0" borderId="5" xfId="0" applyFont="1" applyBorder="1" applyAlignment="1">
      <alignment horizontal="distributed" vertical="center"/>
    </xf>
    <xf numFmtId="0" fontId="37" fillId="0" borderId="17" xfId="0" applyFont="1" applyBorder="1" applyAlignment="1">
      <alignment horizontal="distributed" vertical="center"/>
    </xf>
    <xf numFmtId="0" fontId="37" fillId="0" borderId="19" xfId="0" applyFont="1" applyBorder="1" applyAlignment="1">
      <alignment horizontal="distributed" vertical="center"/>
    </xf>
    <xf numFmtId="0" fontId="39" fillId="0" borderId="0" xfId="0" quotePrefix="1" applyFont="1" applyBorder="1" applyAlignment="1">
      <alignment horizontal="center" vertical="center"/>
    </xf>
    <xf numFmtId="0" fontId="39" fillId="0" borderId="5" xfId="0" quotePrefix="1" applyFont="1" applyBorder="1" applyAlignment="1">
      <alignment horizontal="center" vertical="center"/>
    </xf>
    <xf numFmtId="0" fontId="37" fillId="0" borderId="26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9" fillId="0" borderId="24" xfId="0" applyFont="1" applyBorder="1" applyAlignment="1">
      <alignment horizontal="distributed" vertical="center"/>
    </xf>
    <xf numFmtId="0" fontId="39" fillId="0" borderId="8" xfId="0" applyFont="1" applyBorder="1" applyAlignment="1">
      <alignment horizontal="distributed" vertical="center"/>
    </xf>
    <xf numFmtId="0" fontId="36" fillId="0" borderId="0" xfId="0" applyNumberFormat="1" applyFont="1" applyAlignment="1">
      <alignment horizontal="center" vertical="center"/>
    </xf>
    <xf numFmtId="0" fontId="37" fillId="0" borderId="6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37" fillId="0" borderId="15" xfId="0" quotePrefix="1" applyFont="1" applyBorder="1" applyAlignment="1">
      <alignment horizontal="center" vertical="center"/>
    </xf>
    <xf numFmtId="0" fontId="37" fillId="0" borderId="0" xfId="0" quotePrefix="1" applyFont="1" applyBorder="1" applyAlignment="1">
      <alignment horizontal="center" vertical="center"/>
    </xf>
    <xf numFmtId="0" fontId="37" fillId="0" borderId="5" xfId="0" quotePrefix="1" applyFont="1" applyBorder="1" applyAlignment="1">
      <alignment horizontal="center" vertical="center"/>
    </xf>
    <xf numFmtId="0" fontId="39" fillId="0" borderId="6" xfId="0" quotePrefix="1" applyFont="1" applyBorder="1" applyAlignment="1">
      <alignment horizontal="center" vertical="center"/>
    </xf>
    <xf numFmtId="188" fontId="37" fillId="0" borderId="15" xfId="2" applyNumberFormat="1" applyFont="1" applyBorder="1" applyAlignment="1">
      <alignment horizontal="center" vertical="center" wrapText="1"/>
    </xf>
    <xf numFmtId="188" fontId="37" fillId="0" borderId="10" xfId="2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79" fontId="37" fillId="0" borderId="13" xfId="2" applyFont="1" applyBorder="1" applyAlignment="1">
      <alignment horizontal="center" vertical="center" shrinkToFit="1"/>
    </xf>
    <xf numFmtId="188" fontId="37" fillId="0" borderId="7" xfId="2" applyNumberFormat="1" applyFont="1" applyBorder="1" applyAlignment="1">
      <alignment horizontal="center" vertical="center"/>
    </xf>
    <xf numFmtId="188" fontId="37" fillId="0" borderId="11" xfId="2" applyNumberFormat="1" applyFont="1" applyBorder="1" applyAlignment="1">
      <alignment horizontal="center" vertical="center"/>
    </xf>
    <xf numFmtId="188" fontId="37" fillId="0" borderId="15" xfId="2" applyNumberFormat="1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 wrapText="1" shrinkToFit="1"/>
    </xf>
    <xf numFmtId="188" fontId="37" fillId="0" borderId="8" xfId="2" applyNumberFormat="1" applyFont="1" applyBorder="1" applyAlignment="1">
      <alignment horizontal="center" vertical="center"/>
    </xf>
    <xf numFmtId="188" fontId="37" fillId="0" borderId="12" xfId="2" applyNumberFormat="1" applyFont="1" applyBorder="1" applyAlignment="1">
      <alignment horizontal="center" vertical="center"/>
    </xf>
    <xf numFmtId="0" fontId="31" fillId="0" borderId="19" xfId="0" applyFont="1" applyBorder="1" applyAlignment="1">
      <alignment horizontal="distributed" vertical="center"/>
    </xf>
    <xf numFmtId="179" fontId="37" fillId="0" borderId="6" xfId="2" applyFont="1" applyBorder="1" applyAlignment="1">
      <alignment horizontal="center" vertical="center" shrinkToFit="1"/>
    </xf>
    <xf numFmtId="0" fontId="37" fillId="0" borderId="26" xfId="0" applyFont="1" applyBorder="1" applyAlignment="1">
      <alignment horizontal="center" vertical="center" shrinkToFit="1"/>
    </xf>
    <xf numFmtId="0" fontId="37" fillId="0" borderId="23" xfId="0" applyFont="1" applyBorder="1" applyAlignment="1">
      <alignment horizontal="center" vertical="center" shrinkToFit="1"/>
    </xf>
    <xf numFmtId="0" fontId="37" fillId="0" borderId="28" xfId="0" applyFont="1" applyBorder="1" applyAlignment="1">
      <alignment horizontal="center" vertical="center" shrinkToFit="1"/>
    </xf>
    <xf numFmtId="0" fontId="37" fillId="0" borderId="18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distributed" vertical="center"/>
    </xf>
    <xf numFmtId="0" fontId="39" fillId="0" borderId="0" xfId="0" applyFont="1" applyBorder="1" applyAlignment="1">
      <alignment horizontal="right" vertical="center"/>
    </xf>
    <xf numFmtId="188" fontId="37" fillId="0" borderId="7" xfId="2" applyNumberFormat="1" applyFont="1" applyBorder="1" applyAlignment="1">
      <alignment horizontal="center" vertical="center" wrapText="1"/>
    </xf>
    <xf numFmtId="0" fontId="39" fillId="0" borderId="6" xfId="0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0" fontId="39" fillId="0" borderId="24" xfId="0" applyFont="1" applyBorder="1" applyAlignment="1">
      <alignment horizontal="right" vertical="center"/>
    </xf>
    <xf numFmtId="0" fontId="37" fillId="0" borderId="20" xfId="0" applyFont="1" applyBorder="1" applyAlignment="1">
      <alignment horizontal="right" vertical="center"/>
    </xf>
    <xf numFmtId="0" fontId="37" fillId="0" borderId="17" xfId="0" applyFont="1" applyBorder="1" applyAlignment="1">
      <alignment horizontal="right" vertical="center"/>
    </xf>
    <xf numFmtId="179" fontId="37" fillId="0" borderId="5" xfId="2" applyFont="1" applyFill="1" applyBorder="1" applyAlignment="1">
      <alignment horizontal="center" vertical="center" wrapText="1"/>
    </xf>
    <xf numFmtId="179" fontId="37" fillId="0" borderId="12" xfId="2" applyFont="1" applyFill="1" applyBorder="1" applyAlignment="1">
      <alignment horizontal="center" vertical="center"/>
    </xf>
    <xf numFmtId="179" fontId="37" fillId="0" borderId="15" xfId="2" applyFont="1" applyFill="1" applyBorder="1" applyAlignment="1">
      <alignment horizontal="center" vertical="center" shrinkToFit="1"/>
    </xf>
    <xf numFmtId="179" fontId="37" fillId="0" borderId="24" xfId="2" applyFont="1" applyFill="1" applyBorder="1" applyAlignment="1">
      <alignment horizontal="center" vertical="center" shrinkToFit="1"/>
    </xf>
    <xf numFmtId="179" fontId="37" fillId="0" borderId="8" xfId="2" applyFont="1" applyFill="1" applyBorder="1" applyAlignment="1">
      <alignment horizontal="center" vertical="center" shrinkToFit="1"/>
    </xf>
    <xf numFmtId="1" fontId="33" fillId="0" borderId="6" xfId="2" applyNumberFormat="1" applyFont="1" applyFill="1" applyBorder="1" applyAlignment="1">
      <alignment horizontal="center" vertical="center" shrinkToFit="1"/>
    </xf>
    <xf numFmtId="0" fontId="31" fillId="0" borderId="0" xfId="0" applyFont="1" applyFill="1" applyBorder="1"/>
    <xf numFmtId="0" fontId="31" fillId="0" borderId="5" xfId="0" applyFont="1" applyFill="1" applyBorder="1"/>
    <xf numFmtId="3" fontId="67" fillId="0" borderId="25" xfId="0" applyNumberFormat="1" applyFont="1" applyFill="1" applyBorder="1" applyAlignment="1">
      <alignment horizontal="center" vertical="center"/>
    </xf>
    <xf numFmtId="3" fontId="67" fillId="0" borderId="26" xfId="0" applyNumberFormat="1" applyFont="1" applyFill="1" applyBorder="1" applyAlignment="1">
      <alignment horizontal="center" vertical="center"/>
    </xf>
    <xf numFmtId="3" fontId="67" fillId="0" borderId="6" xfId="0" applyNumberFormat="1" applyFont="1" applyFill="1" applyBorder="1" applyAlignment="1">
      <alignment horizontal="center" vertical="center"/>
    </xf>
    <xf numFmtId="3" fontId="67" fillId="0" borderId="0" xfId="0" applyNumberFormat="1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 vertical="center" shrinkToFit="1"/>
    </xf>
    <xf numFmtId="0" fontId="37" fillId="0" borderId="17" xfId="0" applyFont="1" applyFill="1" applyBorder="1" applyAlignment="1">
      <alignment horizontal="right" vertical="center"/>
    </xf>
    <xf numFmtId="0" fontId="37" fillId="0" borderId="25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7" fillId="0" borderId="23" xfId="0" applyFont="1" applyFill="1" applyBorder="1" applyAlignment="1">
      <alignment horizontal="center" vertical="center"/>
    </xf>
    <xf numFmtId="1" fontId="37" fillId="0" borderId="0" xfId="7" applyNumberFormat="1" applyFont="1" applyFill="1" applyBorder="1" applyAlignment="1">
      <alignment horizontal="right" vertical="center"/>
    </xf>
    <xf numFmtId="0" fontId="37" fillId="0" borderId="0" xfId="0" applyFont="1" applyFill="1" applyBorder="1" applyAlignment="1">
      <alignment horizontal="right" vertical="center"/>
    </xf>
    <xf numFmtId="0" fontId="36" fillId="0" borderId="0" xfId="0" applyFont="1" applyFill="1" applyAlignment="1">
      <alignment vertical="center" shrinkToFit="1"/>
    </xf>
    <xf numFmtId="184" fontId="51" fillId="0" borderId="0" xfId="0" applyNumberFormat="1" applyFont="1" applyFill="1" applyAlignment="1">
      <alignment horizontal="center" vertical="center"/>
    </xf>
    <xf numFmtId="184" fontId="51" fillId="0" borderId="0" xfId="6" applyNumberFormat="1" applyFont="1" applyFill="1" applyAlignment="1">
      <alignment horizontal="center" vertical="center"/>
    </xf>
    <xf numFmtId="184" fontId="54" fillId="0" borderId="0" xfId="0" applyNumberFormat="1" applyFont="1" applyFill="1" applyAlignment="1">
      <alignment horizontal="center" vertical="center"/>
    </xf>
    <xf numFmtId="184" fontId="52" fillId="0" borderId="0" xfId="0" applyNumberFormat="1" applyFont="1" applyFill="1" applyBorder="1" applyAlignment="1">
      <alignment horizontal="center" vertical="center" shrinkToFit="1"/>
    </xf>
    <xf numFmtId="184" fontId="52" fillId="0" borderId="9" xfId="0" applyNumberFormat="1" applyFont="1" applyFill="1" applyBorder="1" applyAlignment="1">
      <alignment horizontal="center" vertical="center" shrinkToFit="1"/>
    </xf>
    <xf numFmtId="184" fontId="52" fillId="0" borderId="12" xfId="0" applyNumberFormat="1" applyFont="1" applyFill="1" applyBorder="1" applyAlignment="1">
      <alignment horizontal="center" vertical="center" shrinkToFit="1"/>
    </xf>
    <xf numFmtId="184" fontId="52" fillId="0" borderId="6" xfId="0" applyNumberFormat="1" applyFont="1" applyFill="1" applyBorder="1" applyAlignment="1">
      <alignment horizontal="center" vertical="center" shrinkToFit="1"/>
    </xf>
    <xf numFmtId="184" fontId="52" fillId="0" borderId="0" xfId="0" applyNumberFormat="1" applyFont="1" applyFill="1" applyBorder="1" applyAlignment="1">
      <alignment horizontal="center" vertical="center"/>
    </xf>
    <xf numFmtId="184" fontId="52" fillId="0" borderId="9" xfId="0" applyNumberFormat="1" applyFont="1" applyFill="1" applyBorder="1" applyAlignment="1">
      <alignment horizontal="center" vertical="center"/>
    </xf>
    <xf numFmtId="184" fontId="52" fillId="0" borderId="12" xfId="0" applyNumberFormat="1" applyFont="1" applyFill="1" applyBorder="1" applyAlignment="1">
      <alignment horizontal="center" vertical="center"/>
    </xf>
    <xf numFmtId="184" fontId="52" fillId="0" borderId="6" xfId="0" applyNumberFormat="1" applyFont="1" applyFill="1" applyBorder="1" applyAlignment="1">
      <alignment horizontal="center" vertical="center"/>
    </xf>
    <xf numFmtId="184" fontId="54" fillId="0" borderId="9" xfId="0" applyNumberFormat="1" applyFont="1" applyFill="1" applyBorder="1" applyAlignment="1">
      <alignment shrinkToFit="1"/>
    </xf>
    <xf numFmtId="184" fontId="54" fillId="0" borderId="12" xfId="0" applyNumberFormat="1" applyFont="1" applyFill="1" applyBorder="1" applyAlignment="1">
      <alignment shrinkToFit="1"/>
    </xf>
    <xf numFmtId="184" fontId="52" fillId="0" borderId="25" xfId="0" applyNumberFormat="1" applyFont="1" applyFill="1" applyBorder="1" applyAlignment="1">
      <alignment horizontal="center" vertical="center" shrinkToFit="1"/>
    </xf>
    <xf numFmtId="184" fontId="52" fillId="0" borderId="18" xfId="0" applyNumberFormat="1" applyFont="1" applyFill="1" applyBorder="1" applyAlignment="1">
      <alignment horizontal="center" vertical="center" shrinkToFit="1"/>
    </xf>
  </cellXfs>
  <cellStyles count="397">
    <cellStyle name="??&amp;O?&amp;H?_x0008_??_x0007__x0001__x0001_" xfId="369"/>
    <cellStyle name="20% - 강조색1 2" xfId="352"/>
    <cellStyle name="20% - 강조색6 2" xfId="353"/>
    <cellStyle name="40% - 강조색3 2" xfId="346"/>
    <cellStyle name="40% - 강조색3 3" xfId="354"/>
    <cellStyle name="ÅëÈ­ [0]_¼ÕÀÍ¿¹»ê" xfId="10"/>
    <cellStyle name="AeE­ [0]_¼OAI¿¹≫e" xfId="11"/>
    <cellStyle name="ÅëÈ­ [0]_ÀÎ°Çºñ,¿ÜÁÖºñ" xfId="12"/>
    <cellStyle name="AeE­ [0]_AI°Cºn,μμ±Þºn" xfId="13"/>
    <cellStyle name="ÅëÈ­ [0]_laroux" xfId="14"/>
    <cellStyle name="AeE­ [0]_laroux_1" xfId="15"/>
    <cellStyle name="ÅëÈ­ [0]_laroux_1" xfId="16"/>
    <cellStyle name="AeE­ [0]_laroux_1_43-10주택" xfId="121"/>
    <cellStyle name="ÅëÈ­ [0]_laroux_1_43-10주택" xfId="122"/>
    <cellStyle name="AeE­ [0]_laroux_1_45-09 유통 금융 보험 및 기타서비스(97-109)" xfId="123"/>
    <cellStyle name="ÅëÈ­ [0]_laroux_1_45-09 유통 금융 보험 및 기타서비스(97-109)" xfId="124"/>
    <cellStyle name="AeE­ [0]_laroux_1_46-09 유통 금융 보험 및 기타서비스" xfId="125"/>
    <cellStyle name="ÅëÈ­ [0]_laroux_1_46-09 유통 금융 보험 및 기타서비스" xfId="126"/>
    <cellStyle name="AeE­ [0]_laroux_1_46-11 교통 관광 및 정보통신" xfId="127"/>
    <cellStyle name="ÅëÈ­ [0]_laroux_1_46-11 교통 관광 및 정보통신" xfId="128"/>
    <cellStyle name="AeE­ [0]_laroux_1_48-10 주택 건설" xfId="129"/>
    <cellStyle name="ÅëÈ­ [0]_laroux_1_48-10 주택 건설" xfId="130"/>
    <cellStyle name="AeE­ [0]_laroux_1_48-11 교통 관광 및 정보통신" xfId="131"/>
    <cellStyle name="ÅëÈ­ [0]_laroux_1_48-11 교통 관광 및 정보통신" xfId="132"/>
    <cellStyle name="AeE­ [0]_laroux_1_99 재가노인복지시설" xfId="133"/>
    <cellStyle name="ÅëÈ­ [0]_laroux_1_99 재가노인복지시설" xfId="134"/>
    <cellStyle name="AeE­ [0]_laroux_1_99 친환경농산물 인증현황" xfId="135"/>
    <cellStyle name="ÅëÈ­ [0]_laroux_1_99 친환경농산물 인증현황" xfId="136"/>
    <cellStyle name="AeE­ [0]_laroux_1_유통업체현황" xfId="137"/>
    <cellStyle name="ÅëÈ­ [0]_laroux_1_유통업체현황" xfId="138"/>
    <cellStyle name="AeE­ [0]_laroux_2" xfId="17"/>
    <cellStyle name="ÅëÈ­ [0]_laroux_2" xfId="18"/>
    <cellStyle name="AeE­ [0]_laroux_2_41-06농림16" xfId="19"/>
    <cellStyle name="ÅëÈ­ [0]_laroux_2_41-06농림16" xfId="20"/>
    <cellStyle name="AeE­ [0]_laroux_2_41-06농림16_43-10주택" xfId="139"/>
    <cellStyle name="ÅëÈ­ [0]_laroux_2_41-06농림16_43-10주택" xfId="140"/>
    <cellStyle name="AeE­ [0]_laroux_2_41-06농림16_45-09 유통 금융 보험 및 기타서비스(97-109)" xfId="141"/>
    <cellStyle name="ÅëÈ­ [0]_laroux_2_41-06농림16_45-09 유통 금융 보험 및 기타서비스(97-109)" xfId="142"/>
    <cellStyle name="AeE­ [0]_laroux_2_41-06농림16_46-09 유통 금융 보험 및 기타서비스" xfId="143"/>
    <cellStyle name="ÅëÈ­ [0]_laroux_2_41-06농림16_46-09 유통 금융 보험 및 기타서비스" xfId="144"/>
    <cellStyle name="AeE­ [0]_laroux_2_41-06농림16_46-11 교통 관광 및 정보통신" xfId="145"/>
    <cellStyle name="ÅëÈ­ [0]_laroux_2_41-06농림16_46-11 교통 관광 및 정보통신" xfId="146"/>
    <cellStyle name="AeE­ [0]_laroux_2_41-06농림16_48-10 주택 건설" xfId="147"/>
    <cellStyle name="ÅëÈ­ [0]_laroux_2_41-06농림16_48-10 주택 건설" xfId="148"/>
    <cellStyle name="AeE­ [0]_laroux_2_41-06농림16_48-11 교통 관광 및 정보통신" xfId="149"/>
    <cellStyle name="ÅëÈ­ [0]_laroux_2_41-06농림16_48-11 교통 관광 및 정보통신" xfId="150"/>
    <cellStyle name="AeE­ [0]_laroux_2_41-06농림16_99 재가노인복지시설" xfId="151"/>
    <cellStyle name="ÅëÈ­ [0]_laroux_2_41-06농림16_99 재가노인복지시설" xfId="152"/>
    <cellStyle name="AeE­ [0]_laroux_2_41-06농림16_99 친환경농산물 인증현황" xfId="153"/>
    <cellStyle name="ÅëÈ­ [0]_laroux_2_41-06농림16_99 친환경농산물 인증현황" xfId="154"/>
    <cellStyle name="AeE­ [0]_laroux_2_41-06농림16_유통업체현황" xfId="155"/>
    <cellStyle name="ÅëÈ­ [0]_laroux_2_41-06농림16_유통업체현황" xfId="156"/>
    <cellStyle name="AeE­ [0]_laroux_2_41-06농림41" xfId="21"/>
    <cellStyle name="ÅëÈ­ [0]_laroux_2_41-06농림41" xfId="22"/>
    <cellStyle name="AeE­ [0]_laroux_2_43-10주택" xfId="157"/>
    <cellStyle name="ÅëÈ­ [0]_laroux_2_43-10주택" xfId="158"/>
    <cellStyle name="AeE­ [0]_laroux_2_45-09 유통 금융 보험 및 기타서비스(97-109)" xfId="159"/>
    <cellStyle name="ÅëÈ­ [0]_laroux_2_45-09 유통 금융 보험 및 기타서비스(97-109)" xfId="160"/>
    <cellStyle name="AeE­ [0]_laroux_2_46-09 유통 금융 보험 및 기타서비스" xfId="161"/>
    <cellStyle name="ÅëÈ­ [0]_laroux_2_46-09 유통 금융 보험 및 기타서비스" xfId="162"/>
    <cellStyle name="AeE­ [0]_laroux_2_46-11 교통 관광 및 정보통신" xfId="163"/>
    <cellStyle name="ÅëÈ­ [0]_laroux_2_46-11 교통 관광 및 정보통신" xfId="164"/>
    <cellStyle name="AeE­ [0]_laroux_2_48-10 주택 건설" xfId="165"/>
    <cellStyle name="ÅëÈ­ [0]_laroux_2_48-10 주택 건설" xfId="166"/>
    <cellStyle name="AeE­ [0]_laroux_2_48-11 교통 관광 및 정보통신" xfId="167"/>
    <cellStyle name="ÅëÈ­ [0]_laroux_2_48-11 교통 관광 및 정보통신" xfId="168"/>
    <cellStyle name="AeE­ [0]_laroux_2_99 재가노인복지시설" xfId="169"/>
    <cellStyle name="ÅëÈ­ [0]_laroux_2_99 재가노인복지시설" xfId="170"/>
    <cellStyle name="AeE­ [0]_laroux_2_99 친환경농산물 인증현황" xfId="171"/>
    <cellStyle name="ÅëÈ­ [0]_laroux_2_99 친환경농산물 인증현황" xfId="172"/>
    <cellStyle name="AeE­ [0]_laroux_2_유통업체현황" xfId="173"/>
    <cellStyle name="ÅëÈ­ [0]_laroux_2_유통업체현황" xfId="174"/>
    <cellStyle name="AeE­ [0]_PERSONAL" xfId="23"/>
    <cellStyle name="ÅëÈ­ [0]_Sheet1" xfId="24"/>
    <cellStyle name="AeE­ [0]_Sheet1_43-10주택" xfId="175"/>
    <cellStyle name="ÅëÈ­ [0]_Sheet1_43-10주택" xfId="176"/>
    <cellStyle name="AeE­ [0]_Sheet1_45-09 유통 금융 보험 및 기타서비스(97-109)" xfId="177"/>
    <cellStyle name="ÅëÈ­ [0]_Sheet1_45-09 유통 금융 보험 및 기타서비스(97-109)" xfId="178"/>
    <cellStyle name="AeE­ [0]_Sheet1_46-09 유통 금융 보험 및 기타서비스" xfId="179"/>
    <cellStyle name="ÅëÈ­ [0]_Sheet1_46-09 유통 금융 보험 및 기타서비스" xfId="180"/>
    <cellStyle name="AeE­ [0]_Sheet1_46-11 교통 관광 및 정보통신" xfId="181"/>
    <cellStyle name="ÅëÈ­ [0]_Sheet1_46-11 교통 관광 및 정보통신" xfId="182"/>
    <cellStyle name="AeE­ [0]_Sheet1_48-10 주택 건설" xfId="183"/>
    <cellStyle name="ÅëÈ­ [0]_Sheet1_48-10 주택 건설" xfId="184"/>
    <cellStyle name="AeE­ [0]_Sheet1_48-11 교통 관광 및 정보통신" xfId="185"/>
    <cellStyle name="ÅëÈ­ [0]_Sheet1_48-11 교통 관광 및 정보통신" xfId="186"/>
    <cellStyle name="AeE­ [0]_Sheet1_99 재가노인복지시설" xfId="187"/>
    <cellStyle name="ÅëÈ­ [0]_Sheet1_99 재가노인복지시설" xfId="188"/>
    <cellStyle name="AeE­ [0]_Sheet1_99 친환경농산물 인증현황" xfId="189"/>
    <cellStyle name="ÅëÈ­ [0]_Sheet1_99 친환경농산물 인증현황" xfId="190"/>
    <cellStyle name="AeE­ [0]_Sheet1_유통업체현황" xfId="191"/>
    <cellStyle name="ÅëÈ­ [0]_Sheet1_유통업체현황" xfId="192"/>
    <cellStyle name="ÅëÈ­_¼ÕÀÍ¿¹»ê" xfId="25"/>
    <cellStyle name="AeE­_¼OAI¿¹≫e" xfId="26"/>
    <cellStyle name="ÅëÈ­_ÀÎ°Çºñ,¿ÜÁÖºñ" xfId="27"/>
    <cellStyle name="AeE­_AI°Cºn,μμ±Þºn" xfId="28"/>
    <cellStyle name="ÅëÈ­_laroux" xfId="29"/>
    <cellStyle name="AeE­_laroux_1" xfId="30"/>
    <cellStyle name="ÅëÈ­_laroux_1" xfId="31"/>
    <cellStyle name="AeE­_laroux_1_43-10주택" xfId="193"/>
    <cellStyle name="ÅëÈ­_laroux_1_43-10주택" xfId="194"/>
    <cellStyle name="AeE­_laroux_1_45-09 유통 금융 보험 및 기타서비스(97-109)" xfId="195"/>
    <cellStyle name="ÅëÈ­_laroux_1_45-09 유통 금융 보험 및 기타서비스(97-109)" xfId="196"/>
    <cellStyle name="AeE­_laroux_1_46-09 유통 금융 보험 및 기타서비스" xfId="197"/>
    <cellStyle name="ÅëÈ­_laroux_1_46-09 유통 금융 보험 및 기타서비스" xfId="198"/>
    <cellStyle name="AeE­_laroux_1_46-11 교통 관광 및 정보통신" xfId="199"/>
    <cellStyle name="ÅëÈ­_laroux_1_46-11 교통 관광 및 정보통신" xfId="200"/>
    <cellStyle name="AeE­_laroux_1_48-10 주택 건설" xfId="201"/>
    <cellStyle name="ÅëÈ­_laroux_1_48-10 주택 건설" xfId="202"/>
    <cellStyle name="AeE­_laroux_1_48-11 교통 관광 및 정보통신" xfId="203"/>
    <cellStyle name="ÅëÈ­_laroux_1_48-11 교통 관광 및 정보통신" xfId="204"/>
    <cellStyle name="AeE­_laroux_1_99 재가노인복지시설" xfId="205"/>
    <cellStyle name="ÅëÈ­_laroux_1_99 재가노인복지시설" xfId="206"/>
    <cellStyle name="AeE­_laroux_1_99 친환경농산물 인증현황" xfId="207"/>
    <cellStyle name="ÅëÈ­_laroux_1_99 친환경농산물 인증현황" xfId="208"/>
    <cellStyle name="AeE­_laroux_1_유통업체현황" xfId="209"/>
    <cellStyle name="ÅëÈ­_laroux_1_유통업체현황" xfId="210"/>
    <cellStyle name="AeE­_laroux_2" xfId="32"/>
    <cellStyle name="ÅëÈ­_laroux_2" xfId="33"/>
    <cellStyle name="AeE­_laroux_2_41-06농림16" xfId="34"/>
    <cellStyle name="ÅëÈ­_laroux_2_41-06농림16" xfId="35"/>
    <cellStyle name="AeE­_laroux_2_41-06농림16_43-10주택" xfId="211"/>
    <cellStyle name="ÅëÈ­_laroux_2_41-06농림16_43-10주택" xfId="212"/>
    <cellStyle name="AeE­_laroux_2_41-06농림16_45-09 유통 금융 보험 및 기타서비스(97-109)" xfId="213"/>
    <cellStyle name="ÅëÈ­_laroux_2_41-06농림16_45-09 유통 금융 보험 및 기타서비스(97-109)" xfId="214"/>
    <cellStyle name="AeE­_laroux_2_41-06농림16_46-09 유통 금융 보험 및 기타서비스" xfId="215"/>
    <cellStyle name="ÅëÈ­_laroux_2_41-06농림16_46-09 유통 금융 보험 및 기타서비스" xfId="216"/>
    <cellStyle name="AeE­_laroux_2_41-06농림16_46-11 교통 관광 및 정보통신" xfId="217"/>
    <cellStyle name="ÅëÈ­_laroux_2_41-06농림16_46-11 교통 관광 및 정보통신" xfId="218"/>
    <cellStyle name="AeE­_laroux_2_41-06농림16_48-10 주택 건설" xfId="219"/>
    <cellStyle name="ÅëÈ­_laroux_2_41-06농림16_48-10 주택 건설" xfId="220"/>
    <cellStyle name="AeE­_laroux_2_41-06농림16_48-11 교통 관광 및 정보통신" xfId="221"/>
    <cellStyle name="ÅëÈ­_laroux_2_41-06농림16_48-11 교통 관광 및 정보통신" xfId="222"/>
    <cellStyle name="AeE­_laroux_2_41-06농림16_99 재가노인복지시설" xfId="223"/>
    <cellStyle name="ÅëÈ­_laroux_2_41-06농림16_99 재가노인복지시설" xfId="224"/>
    <cellStyle name="AeE­_laroux_2_41-06농림16_99 친환경농산물 인증현황" xfId="225"/>
    <cellStyle name="ÅëÈ­_laroux_2_41-06농림16_99 친환경농산물 인증현황" xfId="226"/>
    <cellStyle name="AeE­_laroux_2_41-06농림16_유통업체현황" xfId="227"/>
    <cellStyle name="ÅëÈ­_laroux_2_41-06농림16_유통업체현황" xfId="228"/>
    <cellStyle name="AeE­_laroux_2_41-06농림41" xfId="36"/>
    <cellStyle name="ÅëÈ­_laroux_2_41-06농림41" xfId="37"/>
    <cellStyle name="AeE­_laroux_2_43-10주택" xfId="229"/>
    <cellStyle name="ÅëÈ­_laroux_2_43-10주택" xfId="230"/>
    <cellStyle name="AeE­_laroux_2_45-09 유통 금융 보험 및 기타서비스(97-109)" xfId="231"/>
    <cellStyle name="ÅëÈ­_laroux_2_45-09 유통 금융 보험 및 기타서비스(97-109)" xfId="232"/>
    <cellStyle name="AeE­_laroux_2_46-09 유통 금융 보험 및 기타서비스" xfId="233"/>
    <cellStyle name="ÅëÈ­_laroux_2_46-09 유통 금융 보험 및 기타서비스" xfId="234"/>
    <cellStyle name="AeE­_laroux_2_46-11 교통 관광 및 정보통신" xfId="235"/>
    <cellStyle name="ÅëÈ­_laroux_2_46-11 교통 관광 및 정보통신" xfId="236"/>
    <cellStyle name="AeE­_laroux_2_48-10 주택 건설" xfId="237"/>
    <cellStyle name="ÅëÈ­_laroux_2_48-10 주택 건설" xfId="238"/>
    <cellStyle name="AeE­_laroux_2_48-11 교통 관광 및 정보통신" xfId="239"/>
    <cellStyle name="ÅëÈ­_laroux_2_48-11 교통 관광 및 정보통신" xfId="240"/>
    <cellStyle name="AeE­_laroux_2_99 재가노인복지시설" xfId="241"/>
    <cellStyle name="ÅëÈ­_laroux_2_99 재가노인복지시설" xfId="242"/>
    <cellStyle name="AeE­_laroux_2_99 친환경농산물 인증현황" xfId="243"/>
    <cellStyle name="ÅëÈ­_laroux_2_99 친환경농산물 인증현황" xfId="244"/>
    <cellStyle name="AeE­_laroux_2_유통업체현황" xfId="245"/>
    <cellStyle name="ÅëÈ­_laroux_2_유통업체현황" xfId="246"/>
    <cellStyle name="AeE­_PERSONAL" xfId="38"/>
    <cellStyle name="ÅëÈ­_Sheet1" xfId="39"/>
    <cellStyle name="AeE­_Sheet1_41-06농림16" xfId="40"/>
    <cellStyle name="ÅëÈ­_Sheet1_41-06농림16" xfId="41"/>
    <cellStyle name="AeE­_Sheet1_41-06농림16_43-10주택" xfId="247"/>
    <cellStyle name="ÅëÈ­_Sheet1_41-06농림16_43-10주택" xfId="248"/>
    <cellStyle name="AeE­_Sheet1_41-06농림16_45-09 유통 금융 보험 및 기타서비스(97-109)" xfId="249"/>
    <cellStyle name="ÅëÈ­_Sheet1_41-06농림16_45-09 유통 금융 보험 및 기타서비스(97-109)" xfId="250"/>
    <cellStyle name="AeE­_Sheet1_41-06농림16_46-09 유통 금융 보험 및 기타서비스" xfId="251"/>
    <cellStyle name="ÅëÈ­_Sheet1_41-06농림16_46-09 유통 금융 보험 및 기타서비스" xfId="252"/>
    <cellStyle name="AeE­_Sheet1_41-06농림16_46-11 교통 관광 및 정보통신" xfId="253"/>
    <cellStyle name="ÅëÈ­_Sheet1_41-06농림16_46-11 교통 관광 및 정보통신" xfId="254"/>
    <cellStyle name="AeE­_Sheet1_41-06농림16_48-10 주택 건설" xfId="255"/>
    <cellStyle name="ÅëÈ­_Sheet1_41-06농림16_48-10 주택 건설" xfId="256"/>
    <cellStyle name="AeE­_Sheet1_41-06농림16_48-11 교통 관광 및 정보통신" xfId="257"/>
    <cellStyle name="ÅëÈ­_Sheet1_41-06농림16_48-11 교통 관광 및 정보통신" xfId="258"/>
    <cellStyle name="AeE­_Sheet1_41-06농림16_99 재가노인복지시설" xfId="259"/>
    <cellStyle name="ÅëÈ­_Sheet1_41-06농림16_99 재가노인복지시설" xfId="260"/>
    <cellStyle name="AeE­_Sheet1_41-06농림16_99 친환경농산물 인증현황" xfId="261"/>
    <cellStyle name="ÅëÈ­_Sheet1_41-06농림16_99 친환경농산물 인증현황" xfId="262"/>
    <cellStyle name="AeE­_Sheet1_41-06농림16_유통업체현황" xfId="263"/>
    <cellStyle name="ÅëÈ­_Sheet1_41-06농림16_유통업체현황" xfId="264"/>
    <cellStyle name="AeE­_Sheet1_41-06농림41" xfId="42"/>
    <cellStyle name="ÅëÈ­_Sheet1_41-06농림41" xfId="43"/>
    <cellStyle name="AeE­_Sheet1_43-10주택" xfId="265"/>
    <cellStyle name="ÅëÈ­_Sheet1_43-10주택" xfId="266"/>
    <cellStyle name="AeE­_Sheet1_45-09 유통 금융 보험 및 기타서비스(97-109)" xfId="267"/>
    <cellStyle name="ÅëÈ­_Sheet1_45-09 유통 금융 보험 및 기타서비스(97-109)" xfId="268"/>
    <cellStyle name="AeE­_Sheet1_46-09 유통 금융 보험 및 기타서비스" xfId="269"/>
    <cellStyle name="ÅëÈ­_Sheet1_46-09 유통 금융 보험 및 기타서비스" xfId="270"/>
    <cellStyle name="AeE­_Sheet1_46-11 교통 관광 및 정보통신" xfId="271"/>
    <cellStyle name="ÅëÈ­_Sheet1_46-11 교통 관광 및 정보통신" xfId="272"/>
    <cellStyle name="AeE­_Sheet1_48-10 주택 건설" xfId="273"/>
    <cellStyle name="ÅëÈ­_Sheet1_48-10 주택 건설" xfId="274"/>
    <cellStyle name="AeE­_Sheet1_48-11 교통 관광 및 정보통신" xfId="275"/>
    <cellStyle name="ÅëÈ­_Sheet1_48-11 교통 관광 및 정보통신" xfId="276"/>
    <cellStyle name="AeE­_Sheet1_99 재가노인복지시설" xfId="277"/>
    <cellStyle name="ÅëÈ­_Sheet1_99 재가노인복지시설" xfId="278"/>
    <cellStyle name="AeE­_Sheet1_99 친환경농산물 인증현황" xfId="279"/>
    <cellStyle name="ÅëÈ­_Sheet1_99 친환경농산물 인증현황" xfId="280"/>
    <cellStyle name="AeE­_Sheet1_유통업체현황" xfId="281"/>
    <cellStyle name="ÅëÈ­_Sheet1_유통업체현황" xfId="282"/>
    <cellStyle name="ALIGNMENT" xfId="44"/>
    <cellStyle name="ÄÞ¸¶ [0]_¼ÕÀÍ¿¹»ê" xfId="45"/>
    <cellStyle name="AÞ¸¶ [0]_¼OAI¿¹≫e" xfId="46"/>
    <cellStyle name="ÄÞ¸¶ [0]_ÀÎ°Çºñ,¿ÜÁÖºñ" xfId="47"/>
    <cellStyle name="AÞ¸¶ [0]_AI°Cºn,μμ±Þºn" xfId="48"/>
    <cellStyle name="ÄÞ¸¶ [0]_laroux" xfId="49"/>
    <cellStyle name="AÞ¸¶ [0]_laroux_1" xfId="50"/>
    <cellStyle name="ÄÞ¸¶ [0]_laroux_1" xfId="51"/>
    <cellStyle name="AÞ¸¶ [0]_Sheet1" xfId="52"/>
    <cellStyle name="ÄÞ¸¶ [0]_Sheet1" xfId="53"/>
    <cellStyle name="AÞ¸¶ [0]_Sheet1_43-10주택" xfId="283"/>
    <cellStyle name="ÄÞ¸¶ [0]_Sheet1_43-10주택" xfId="284"/>
    <cellStyle name="AÞ¸¶ [0]_Sheet1_45-09 유통 금융 보험 및 기타서비스(97-109)" xfId="285"/>
    <cellStyle name="ÄÞ¸¶ [0]_Sheet1_45-09 유통 금융 보험 및 기타서비스(97-109)" xfId="286"/>
    <cellStyle name="AÞ¸¶ [0]_Sheet1_46-09 유통 금융 보험 및 기타서비스" xfId="287"/>
    <cellStyle name="ÄÞ¸¶ [0]_Sheet1_46-09 유통 금융 보험 및 기타서비스" xfId="288"/>
    <cellStyle name="AÞ¸¶ [0]_Sheet1_46-11 교통 관광 및 정보통신" xfId="289"/>
    <cellStyle name="ÄÞ¸¶ [0]_Sheet1_46-11 교통 관광 및 정보통신" xfId="290"/>
    <cellStyle name="AÞ¸¶ [0]_Sheet1_48-10 주택 건설" xfId="291"/>
    <cellStyle name="ÄÞ¸¶ [0]_Sheet1_48-10 주택 건설" xfId="292"/>
    <cellStyle name="AÞ¸¶ [0]_Sheet1_48-11 교통 관광 및 정보통신" xfId="293"/>
    <cellStyle name="ÄÞ¸¶ [0]_Sheet1_48-11 교통 관광 및 정보통신" xfId="294"/>
    <cellStyle name="AÞ¸¶ [0]_Sheet1_99 재가노인복지시설" xfId="295"/>
    <cellStyle name="ÄÞ¸¶ [0]_Sheet1_99 재가노인복지시설" xfId="296"/>
    <cellStyle name="AÞ¸¶ [0]_Sheet1_99 친환경농산물 인증현황" xfId="297"/>
    <cellStyle name="ÄÞ¸¶ [0]_Sheet1_99 친환경농산물 인증현황" xfId="298"/>
    <cellStyle name="AÞ¸¶ [0]_Sheet1_유통업체현황" xfId="299"/>
    <cellStyle name="ÄÞ¸¶ [0]_Sheet1_유통업체현황" xfId="300"/>
    <cellStyle name="ÄÞ¸¶_¼ÕÀÍ¿¹»ê" xfId="54"/>
    <cellStyle name="AÞ¸¶_¼OAI¿¹≫e" xfId="55"/>
    <cellStyle name="ÄÞ¸¶_ÀÎ°Çºñ,¿ÜÁÖºñ" xfId="56"/>
    <cellStyle name="AÞ¸¶_AI°Cºn,μμ±Þºn" xfId="57"/>
    <cellStyle name="ÄÞ¸¶_laroux" xfId="58"/>
    <cellStyle name="AÞ¸¶_laroux_1" xfId="59"/>
    <cellStyle name="ÄÞ¸¶_laroux_1" xfId="60"/>
    <cellStyle name="AÞ¸¶_Sheet1" xfId="61"/>
    <cellStyle name="ÄÞ¸¶_Sheet1" xfId="62"/>
    <cellStyle name="AÞ¸¶_Sheet1_41-06농림16" xfId="63"/>
    <cellStyle name="ÄÞ¸¶_Sheet1_41-06농림16" xfId="64"/>
    <cellStyle name="AÞ¸¶_Sheet1_41-06농림16_43-10주택" xfId="301"/>
    <cellStyle name="ÄÞ¸¶_Sheet1_41-06농림16_43-10주택" xfId="302"/>
    <cellStyle name="AÞ¸¶_Sheet1_41-06농림16_45-09 유통 금융 보험 및 기타서비스(97-109)" xfId="303"/>
    <cellStyle name="ÄÞ¸¶_Sheet1_41-06농림16_45-09 유통 금융 보험 및 기타서비스(97-109)" xfId="304"/>
    <cellStyle name="AÞ¸¶_Sheet1_41-06농림16_46-09 유통 금융 보험 및 기타서비스" xfId="305"/>
    <cellStyle name="ÄÞ¸¶_Sheet1_41-06농림16_46-09 유통 금융 보험 및 기타서비스" xfId="306"/>
    <cellStyle name="AÞ¸¶_Sheet1_41-06농림16_46-11 교통 관광 및 정보통신" xfId="307"/>
    <cellStyle name="ÄÞ¸¶_Sheet1_41-06농림16_46-11 교통 관광 및 정보통신" xfId="308"/>
    <cellStyle name="AÞ¸¶_Sheet1_41-06농림16_48-10 주택 건설" xfId="309"/>
    <cellStyle name="ÄÞ¸¶_Sheet1_41-06농림16_48-10 주택 건설" xfId="310"/>
    <cellStyle name="AÞ¸¶_Sheet1_41-06농림16_48-11 교통 관광 및 정보통신" xfId="311"/>
    <cellStyle name="ÄÞ¸¶_Sheet1_41-06농림16_48-11 교통 관광 및 정보통신" xfId="312"/>
    <cellStyle name="AÞ¸¶_Sheet1_41-06농림16_99 재가노인복지시설" xfId="313"/>
    <cellStyle name="ÄÞ¸¶_Sheet1_41-06농림16_99 재가노인복지시설" xfId="314"/>
    <cellStyle name="AÞ¸¶_Sheet1_41-06농림16_99 친환경농산물 인증현황" xfId="315"/>
    <cellStyle name="ÄÞ¸¶_Sheet1_41-06농림16_99 친환경농산물 인증현황" xfId="316"/>
    <cellStyle name="AÞ¸¶_Sheet1_41-06농림16_유통업체현황" xfId="317"/>
    <cellStyle name="ÄÞ¸¶_Sheet1_41-06농림16_유통업체현황" xfId="318"/>
    <cellStyle name="AÞ¸¶_Sheet1_41-06농림41" xfId="65"/>
    <cellStyle name="ÄÞ¸¶_Sheet1_41-06농림41" xfId="66"/>
    <cellStyle name="AÞ¸¶_Sheet1_43-10주택" xfId="319"/>
    <cellStyle name="ÄÞ¸¶_Sheet1_43-10주택" xfId="320"/>
    <cellStyle name="AÞ¸¶_Sheet1_45-09 유통 금융 보험 및 기타서비스(97-109)" xfId="321"/>
    <cellStyle name="ÄÞ¸¶_Sheet1_45-09 유통 금융 보험 및 기타서비스(97-109)" xfId="322"/>
    <cellStyle name="AÞ¸¶_Sheet1_46-09 유통 금융 보험 및 기타서비스" xfId="323"/>
    <cellStyle name="ÄÞ¸¶_Sheet1_46-09 유통 금융 보험 및 기타서비스" xfId="324"/>
    <cellStyle name="AÞ¸¶_Sheet1_46-11 교통 관광 및 정보통신" xfId="325"/>
    <cellStyle name="ÄÞ¸¶_Sheet1_46-11 교통 관광 및 정보통신" xfId="326"/>
    <cellStyle name="AÞ¸¶_Sheet1_48-10 주택 건설" xfId="327"/>
    <cellStyle name="ÄÞ¸¶_Sheet1_48-10 주택 건설" xfId="328"/>
    <cellStyle name="AÞ¸¶_Sheet1_48-11 교통 관광 및 정보통신" xfId="329"/>
    <cellStyle name="ÄÞ¸¶_Sheet1_48-11 교통 관광 및 정보통신" xfId="330"/>
    <cellStyle name="AÞ¸¶_Sheet1_99 재가노인복지시설" xfId="331"/>
    <cellStyle name="ÄÞ¸¶_Sheet1_99 재가노인복지시설" xfId="332"/>
    <cellStyle name="AÞ¸¶_Sheet1_99 친환경농산물 인증현황" xfId="333"/>
    <cellStyle name="ÄÞ¸¶_Sheet1_99 친환경농산물 인증현황" xfId="334"/>
    <cellStyle name="AÞ¸¶_Sheet1_유통업체현황" xfId="335"/>
    <cellStyle name="ÄÞ¸¶_Sheet1_유통업체현황" xfId="336"/>
    <cellStyle name="C￥AØ_¿μ¾÷CoE² " xfId="67"/>
    <cellStyle name="Ç¥ÁØ_¼ÕÀÍ¿¹»ê" xfId="68"/>
    <cellStyle name="C￥AØ_¼OAI¿¹≫e" xfId="69"/>
    <cellStyle name="Ç¥ÁØ_ÀÎ°Çºñ,¿ÜÁÖºñ" xfId="70"/>
    <cellStyle name="C￥AØ_AI°Cºn,μμ±Þºn" xfId="71"/>
    <cellStyle name="Ç¥ÁØ_laroux" xfId="72"/>
    <cellStyle name="C￥AØ_laroux_1" xfId="73"/>
    <cellStyle name="Ç¥ÁØ_laroux_1" xfId="74"/>
    <cellStyle name="C￥AØ_laroux_1_Sheet1" xfId="75"/>
    <cellStyle name="Ç¥ÁØ_laroux_1_Sheet1" xfId="76"/>
    <cellStyle name="C￥AØ_laroux_2" xfId="77"/>
    <cellStyle name="Ç¥ÁØ_laroux_2" xfId="78"/>
    <cellStyle name="C￥AØ_laroux_2_Sheet1" xfId="79"/>
    <cellStyle name="Ç¥ÁØ_laroux_2_Sheet1" xfId="80"/>
    <cellStyle name="C￥AØ_laroux_3" xfId="81"/>
    <cellStyle name="Ç¥ÁØ_laroux_3" xfId="82"/>
    <cellStyle name="C￥AØ_laroux_4" xfId="83"/>
    <cellStyle name="Ç¥ÁØ_laroux_4" xfId="84"/>
    <cellStyle name="C￥AØ_laroux_Sheet1" xfId="85"/>
    <cellStyle name="Ç¥ÁØ_laroux_Sheet1" xfId="86"/>
    <cellStyle name="C￥AØ_PERSONAL" xfId="87"/>
    <cellStyle name="Ç¥ÁØ_Sheet1" xfId="88"/>
    <cellStyle name="Comma [0]_ SG&amp;A Bridge " xfId="89"/>
    <cellStyle name="comma zerodec" xfId="90"/>
    <cellStyle name="comma zerodec 2" xfId="370"/>
    <cellStyle name="comma zerodec 3" xfId="347"/>
    <cellStyle name="Comma_ SG&amp;A Bridge " xfId="91"/>
    <cellStyle name="Currency [0]_ SG&amp;A Bridge " xfId="92"/>
    <cellStyle name="Currency_ SG&amp;A Bridge " xfId="93"/>
    <cellStyle name="Currency1" xfId="94"/>
    <cellStyle name="Currency1 2" xfId="371"/>
    <cellStyle name="Currency1 3" xfId="348"/>
    <cellStyle name="Date" xfId="95"/>
    <cellStyle name="Dollar (zero dec)" xfId="96"/>
    <cellStyle name="Dollar (zero dec) 2" xfId="349"/>
    <cellStyle name="Fixed" xfId="97"/>
    <cellStyle name="Grey" xfId="98"/>
    <cellStyle name="Header1" xfId="99"/>
    <cellStyle name="Header2" xfId="100"/>
    <cellStyle name="HEADING1" xfId="101"/>
    <cellStyle name="HEADING2" xfId="102"/>
    <cellStyle name="Input [yellow]" xfId="103"/>
    <cellStyle name="Milliers [0]_Arabian Spec" xfId="104"/>
    <cellStyle name="Milliers_Arabian Spec" xfId="105"/>
    <cellStyle name="Mon?aire [0]_Arabian Spec" xfId="106"/>
    <cellStyle name="Mon?aire_Arabian Spec" xfId="107"/>
    <cellStyle name="Normal - Style1" xfId="108"/>
    <cellStyle name="Normal - Style1 2" xfId="372"/>
    <cellStyle name="Normal - Style1 3" xfId="350"/>
    <cellStyle name="Normal_ SG&amp;A Bridge " xfId="109"/>
    <cellStyle name="Percent [2]" xfId="110"/>
    <cellStyle name="title [1]" xfId="373"/>
    <cellStyle name="title [2]" xfId="374"/>
    <cellStyle name="Total" xfId="111"/>
    <cellStyle name="뒤에 오는 하이퍼링크_3시군서식(국적별외국인)" xfId="351"/>
    <cellStyle name="똿뗦먛귟 [0.00]_PRODUCT DETAIL Q1" xfId="375"/>
    <cellStyle name="똿뗦먛귟_PRODUCT DETAIL Q1" xfId="376"/>
    <cellStyle name="믅됞 [0.00]_PRODUCT DETAIL Q1" xfId="377"/>
    <cellStyle name="믅됞_PRODUCT DETAIL Q1" xfId="378"/>
    <cellStyle name="백분율 [0]" xfId="379"/>
    <cellStyle name="백분율 [2]" xfId="380"/>
    <cellStyle name="뷭?_BOOKSHIP" xfId="1"/>
    <cellStyle name="쉼표 [0]" xfId="2" builtinId="6"/>
    <cellStyle name="쉼표 [0] 2" xfId="3"/>
    <cellStyle name="쉼표 [0] 2 2" xfId="356"/>
    <cellStyle name="쉼표 [0] 2 3" xfId="368"/>
    <cellStyle name="쉼표 [0] 2 4" xfId="345"/>
    <cellStyle name="쉼표 [0] 3" xfId="116"/>
    <cellStyle name="쉼표 [0] 3 2" xfId="382"/>
    <cellStyle name="쉼표 [0] 4" xfId="384"/>
    <cellStyle name="쉼표 [0] 5" xfId="337"/>
    <cellStyle name="스타일 1" xfId="4"/>
    <cellStyle name="콤마 [0]_(월초P)" xfId="5"/>
    <cellStyle name="콤마 [0]_03인구" xfId="6"/>
    <cellStyle name="콤마 [0]_해안선및도서" xfId="7"/>
    <cellStyle name="콤마 [2]" xfId="381"/>
    <cellStyle name="콤마_~MF1402" xfId="8"/>
    <cellStyle name="통화 2" xfId="117"/>
    <cellStyle name="표준" xfId="0" builtinId="0"/>
    <cellStyle name="표준 10" xfId="342"/>
    <cellStyle name="표준 10 2" xfId="385"/>
    <cellStyle name="표준 11" xfId="383"/>
    <cellStyle name="표준 11 2" xfId="386"/>
    <cellStyle name="표준 2" xfId="115"/>
    <cellStyle name="표준 2 2" xfId="367"/>
    <cellStyle name="표준 2 2 2" xfId="387"/>
    <cellStyle name="표준 2 3" xfId="388"/>
    <cellStyle name="표준 2 4" xfId="389"/>
    <cellStyle name="표준 2 5" xfId="338"/>
    <cellStyle name="표준 3" xfId="113"/>
    <cellStyle name="표준 3 2" xfId="363"/>
    <cellStyle name="표준 3 3" xfId="357"/>
    <cellStyle name="표준 3 4" xfId="355"/>
    <cellStyle name="표준 3 5" xfId="390"/>
    <cellStyle name="표준 4" xfId="114"/>
    <cellStyle name="표준 4 2" xfId="364"/>
    <cellStyle name="표준 4 3" xfId="365"/>
    <cellStyle name="표준 4 4" xfId="358"/>
    <cellStyle name="표준 4 5" xfId="391"/>
    <cellStyle name="표준 4 6" xfId="339"/>
    <cellStyle name="표준 5" xfId="118"/>
    <cellStyle name="표준 5 2" xfId="359"/>
    <cellStyle name="표준 5 3" xfId="392"/>
    <cellStyle name="표준 5 4" xfId="340"/>
    <cellStyle name="표준 6" xfId="119"/>
    <cellStyle name="표준 6 2" xfId="360"/>
    <cellStyle name="표준 6 3" xfId="393"/>
    <cellStyle name="표준 6 4" xfId="343"/>
    <cellStyle name="표준 7" xfId="120"/>
    <cellStyle name="표준 7 2" xfId="361"/>
    <cellStyle name="표준 7 3" xfId="394"/>
    <cellStyle name="표준 7 4" xfId="344"/>
    <cellStyle name="표준 8" xfId="362"/>
    <cellStyle name="표준 8 2" xfId="395"/>
    <cellStyle name="표준 9" xfId="366"/>
    <cellStyle name="표준 9 2" xfId="396"/>
    <cellStyle name="표준_3-11.시군별인구이동" xfId="341"/>
    <cellStyle name="표준_Sheet1" xfId="9"/>
    <cellStyle name="표준_주민등록관련" xfId="112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266700</xdr:colOff>
      <xdr:row>5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5201900" y="347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788;&#49689;\38&#54924;&#51456;&#48708;\3&#44608;&#44600;&#54872;\97&#51452;&#48124;&#54869;&#51221;\97&#51452;&#48124;&#46321;&#47197;&#51064;&#44396;&#53685;&#44228;&#48372;&#44256;&#49436;(&#51064;&#49604;&#49548;&#51228;&#44277;&#50857;)\&#54252;&#523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서울청"/>
      <sheetName val="이직현황"/>
      <sheetName val="이직자명단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  <sheetName val="_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월별종합"/>
      <sheetName val="Chart1"/>
      <sheetName val="10월"/>
      <sheetName val="11월"/>
      <sheetName val="12월"/>
      <sheetName val="foxz"/>
      <sheetName val="8-31"/>
      <sheetName val="8-31(2)"/>
      <sheetName val="8-31(3)"/>
      <sheetName val="8-31(4)"/>
      <sheetName val="8-31(5)"/>
      <sheetName val="9-1"/>
      <sheetName val="9-23"/>
      <sheetName val="9-23(2)"/>
      <sheetName val="9-29(월말)"/>
      <sheetName val="9-29(공병)"/>
      <sheetName val="9-30"/>
      <sheetName val="pldt"/>
      <sheetName val="부대원명부(간부)"/>
      <sheetName val="Sheet2"/>
      <sheetName val="부대원명부(병)"/>
      <sheetName val="부대현황"/>
      <sheetName val="휴가급지"/>
      <sheetName val="군사특기"/>
      <sheetName val="계급별현황"/>
      <sheetName val="계급별현황 (2)"/>
      <sheetName val="처부별현황"/>
      <sheetName val="병휴가가넹"/>
      <sheetName val="Sheet1"/>
      <sheetName val="간부휴가가넹"/>
      <sheetName val="전역자"/>
      <sheetName val="아프냐"/>
      <sheetName val=""/>
      <sheetName val="신병100일위로휴가기간"/>
      <sheetName val="위로,청원휴가현황"/>
      <sheetName val="위로,청원휴가기간"/>
      <sheetName val="정기휴가현황"/>
      <sheetName val="연명부"/>
      <sheetName val="Sheet3"/>
      <sheetName val="07-29기 공개모집병 "/>
      <sheetName val="기초공"/>
      <sheetName val="기둥(원형)"/>
      <sheetName val="sugu95"/>
      <sheetName val="KMPTO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䑔MO도표"/>
      <sheetName val="BID"/>
      <sheetName val="휴가비,급량비"/>
      <sheetName val="I.설계조건"/>
      <sheetName val="교각계산"/>
      <sheetName val="부속동"/>
      <sheetName val="수량산출서"/>
      <sheetName val="총_"/>
      <sheetName val="재집"/>
      <sheetName val="직재"/>
      <sheetName val="_견적서1"/>
      <sheetName val="03년도_계획"/>
      <sheetName val="전년_대비"/>
      <sheetName val="30단(손보)_(2)"/>
      <sheetName val="방포사(손보)_(2)"/>
      <sheetName val="XL4Poppy_(2)"/>
      <sheetName val="XL4Poppy_(3)"/>
      <sheetName val="장기투자_계획및_예산"/>
      <sheetName val="장기투자_계획_항목별_내용"/>
      <sheetName val="4급_지로"/>
      <sheetName val="계급별현황_(2)"/>
      <sheetName val="07-29기_공개모집병_"/>
      <sheetName val="I_설계조건"/>
      <sheetName val="시약관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/>
      <sheetData sheetId="89" refreshError="1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인구및세대"/>
      <sheetName val="2.국적별외국인 "/>
      <sheetName val="3.각세(외제)"/>
      <sheetName val="4.5세(외제)"/>
      <sheetName val="5.5세외국인"/>
      <sheetName val="6.각세말소자"/>
      <sheetName val="1-1포천-동별-인구및세대 "/>
      <sheetName val="2-1포천(각세)(외제)"/>
      <sheetName val="1_인구및세대"/>
      <sheetName val="2_국적별외국인_"/>
      <sheetName val="3_각세(외제)"/>
      <sheetName val="4_5세(외제)"/>
      <sheetName val="5_5세외국인"/>
      <sheetName val="6_각세말소자"/>
      <sheetName val="1-1포천-동별-인구및세대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Q36"/>
  <sheetViews>
    <sheetView view="pageBreakPreview" topLeftCell="A16" zoomScaleNormal="100" zoomScaleSheetLayoutView="100" workbookViewId="0">
      <selection activeCell="O29" sqref="O29"/>
    </sheetView>
  </sheetViews>
  <sheetFormatPr defaultRowHeight="14.25"/>
  <cols>
    <col min="1" max="1" width="8.75" style="433" customWidth="1"/>
    <col min="2" max="2" width="10.125" style="409" customWidth="1"/>
    <col min="3" max="8" width="10.125" style="433" customWidth="1"/>
    <col min="9" max="9" width="9.25" style="433" customWidth="1"/>
    <col min="10" max="11" width="8.375" style="433" customWidth="1"/>
    <col min="12" max="12" width="9.25" style="554" customWidth="1"/>
    <col min="13" max="14" width="9.25" style="433" customWidth="1"/>
    <col min="15" max="15" width="9.25" style="554" customWidth="1"/>
    <col min="16" max="16" width="8.125" style="555" customWidth="1"/>
    <col min="17" max="17" width="8.625" style="433" customWidth="1"/>
    <col min="18" max="16384" width="9" style="532"/>
  </cols>
  <sheetData>
    <row r="1" spans="1:17" s="479" customFormat="1" ht="25.5" customHeight="1">
      <c r="A1" s="475" t="s">
        <v>581</v>
      </c>
      <c r="B1" s="475"/>
      <c r="C1" s="475"/>
      <c r="D1" s="475"/>
      <c r="E1" s="475"/>
      <c r="F1" s="475"/>
      <c r="G1" s="475"/>
      <c r="H1" s="475"/>
      <c r="I1" s="476" t="s">
        <v>583</v>
      </c>
      <c r="J1" s="477"/>
      <c r="K1" s="475"/>
      <c r="L1" s="478"/>
      <c r="M1" s="475"/>
      <c r="N1" s="475"/>
      <c r="O1" s="478"/>
      <c r="P1" s="477"/>
      <c r="Q1" s="475"/>
    </row>
    <row r="2" spans="1:17" s="432" customFormat="1" ht="24.95" customHeight="1">
      <c r="A2" s="480" t="s">
        <v>582</v>
      </c>
      <c r="B2" s="480"/>
      <c r="C2" s="480"/>
      <c r="D2" s="480"/>
      <c r="E2" s="480"/>
      <c r="F2" s="480"/>
      <c r="G2" s="480"/>
      <c r="H2" s="480"/>
      <c r="I2" s="481" t="s">
        <v>584</v>
      </c>
      <c r="J2" s="482"/>
      <c r="K2" s="480"/>
      <c r="L2" s="483"/>
      <c r="M2" s="480"/>
      <c r="N2" s="480"/>
      <c r="O2" s="483"/>
      <c r="P2" s="482"/>
      <c r="Q2" s="480"/>
    </row>
    <row r="3" spans="1:17" s="434" customFormat="1" ht="21" customHeight="1">
      <c r="A3" s="433" t="s">
        <v>643</v>
      </c>
    </row>
    <row r="4" spans="1:17" s="410" customFormat="1" ht="18" customHeight="1" thickBot="1">
      <c r="A4" s="484" t="s">
        <v>229</v>
      </c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5"/>
      <c r="M4" s="484"/>
      <c r="N4" s="484"/>
      <c r="O4" s="485"/>
      <c r="P4" s="486"/>
      <c r="Q4" s="487" t="s">
        <v>238</v>
      </c>
    </row>
    <row r="5" spans="1:17" s="496" customFormat="1" ht="19.5" customHeight="1">
      <c r="A5" s="488"/>
      <c r="B5" s="489" t="s">
        <v>790</v>
      </c>
      <c r="C5" s="751" t="s">
        <v>614</v>
      </c>
      <c r="D5" s="751"/>
      <c r="E5" s="751"/>
      <c r="F5" s="751"/>
      <c r="G5" s="751"/>
      <c r="H5" s="751"/>
      <c r="I5" s="751"/>
      <c r="J5" s="751"/>
      <c r="K5" s="751"/>
      <c r="L5" s="490" t="s">
        <v>385</v>
      </c>
      <c r="M5" s="491" t="s">
        <v>231</v>
      </c>
      <c r="N5" s="492" t="s">
        <v>387</v>
      </c>
      <c r="O5" s="493" t="s">
        <v>391</v>
      </c>
      <c r="P5" s="494"/>
      <c r="Q5" s="495"/>
    </row>
    <row r="6" spans="1:17" s="496" customFormat="1" ht="19.5" customHeight="1">
      <c r="A6" s="404" t="s">
        <v>445</v>
      </c>
      <c r="B6" s="489"/>
      <c r="C6" s="491" t="s">
        <v>613</v>
      </c>
      <c r="D6" s="497"/>
      <c r="E6" s="497"/>
      <c r="F6" s="491" t="s">
        <v>382</v>
      </c>
      <c r="G6" s="498"/>
      <c r="H6" s="498"/>
      <c r="I6" s="497" t="s">
        <v>384</v>
      </c>
      <c r="J6" s="497"/>
      <c r="K6" s="497"/>
      <c r="L6" s="490" t="s">
        <v>386</v>
      </c>
      <c r="M6" s="491"/>
      <c r="N6" s="491" t="s">
        <v>388</v>
      </c>
      <c r="O6" s="499"/>
      <c r="P6" s="500" t="s">
        <v>392</v>
      </c>
      <c r="Q6" s="406" t="s">
        <v>443</v>
      </c>
    </row>
    <row r="7" spans="1:17" s="496" customFormat="1" ht="19.5" customHeight="1">
      <c r="A7" s="404" t="s">
        <v>446</v>
      </c>
      <c r="B7" s="489" t="s">
        <v>381</v>
      </c>
      <c r="C7" s="491"/>
      <c r="D7" s="501" t="s">
        <v>0</v>
      </c>
      <c r="E7" s="500" t="s">
        <v>1</v>
      </c>
      <c r="F7" s="491"/>
      <c r="G7" s="501" t="s">
        <v>0</v>
      </c>
      <c r="H7" s="497" t="s">
        <v>1</v>
      </c>
      <c r="I7" s="502"/>
      <c r="J7" s="501" t="s">
        <v>0</v>
      </c>
      <c r="K7" s="500" t="s">
        <v>1</v>
      </c>
      <c r="L7" s="503" t="s">
        <v>232</v>
      </c>
      <c r="M7" s="491" t="s">
        <v>233</v>
      </c>
      <c r="N7" s="491" t="s">
        <v>389</v>
      </c>
      <c r="O7" s="504" t="s">
        <v>232</v>
      </c>
      <c r="P7" s="497" t="s">
        <v>393</v>
      </c>
      <c r="Q7" s="406" t="s">
        <v>444</v>
      </c>
    </row>
    <row r="8" spans="1:17" s="496" customFormat="1" ht="19.5" customHeight="1">
      <c r="A8" s="505"/>
      <c r="B8" s="506" t="s">
        <v>234</v>
      </c>
      <c r="C8" s="507" t="s">
        <v>148</v>
      </c>
      <c r="D8" s="508" t="s">
        <v>3</v>
      </c>
      <c r="E8" s="509" t="s">
        <v>4</v>
      </c>
      <c r="F8" s="507" t="s">
        <v>383</v>
      </c>
      <c r="G8" s="508" t="s">
        <v>3</v>
      </c>
      <c r="H8" s="509" t="s">
        <v>4</v>
      </c>
      <c r="I8" s="510" t="s">
        <v>5</v>
      </c>
      <c r="J8" s="508" t="s">
        <v>3</v>
      </c>
      <c r="K8" s="509" t="s">
        <v>4</v>
      </c>
      <c r="L8" s="511" t="s">
        <v>235</v>
      </c>
      <c r="M8" s="512" t="s">
        <v>237</v>
      </c>
      <c r="N8" s="507" t="s">
        <v>390</v>
      </c>
      <c r="O8" s="513" t="s">
        <v>317</v>
      </c>
      <c r="P8" s="514" t="s">
        <v>236</v>
      </c>
      <c r="Q8" s="515"/>
    </row>
    <row r="9" spans="1:17" s="410" customFormat="1" ht="22.5" customHeight="1">
      <c r="A9" s="516" t="s">
        <v>421</v>
      </c>
      <c r="B9" s="517">
        <v>250640</v>
      </c>
      <c r="C9" s="517">
        <v>772265</v>
      </c>
      <c r="D9" s="517">
        <v>389758</v>
      </c>
      <c r="E9" s="517">
        <v>382507</v>
      </c>
      <c r="F9" s="517">
        <v>769876</v>
      </c>
      <c r="G9" s="517">
        <v>388359</v>
      </c>
      <c r="H9" s="517">
        <v>381517</v>
      </c>
      <c r="I9" s="430">
        <v>2389</v>
      </c>
      <c r="J9" s="517">
        <v>1399</v>
      </c>
      <c r="K9" s="517">
        <v>990</v>
      </c>
      <c r="L9" s="518">
        <v>3.1990068499557678</v>
      </c>
      <c r="M9" s="519">
        <v>3.0811721991701244</v>
      </c>
      <c r="N9" s="430">
        <v>29646</v>
      </c>
      <c r="O9" s="517">
        <v>6371.2977477105851</v>
      </c>
      <c r="P9" s="520">
        <v>121.21</v>
      </c>
      <c r="Q9" s="521" t="s">
        <v>421</v>
      </c>
    </row>
    <row r="10" spans="1:17" s="410" customFormat="1" ht="22.5" customHeight="1">
      <c r="A10" s="516" t="s">
        <v>6</v>
      </c>
      <c r="B10" s="522">
        <v>263259</v>
      </c>
      <c r="C10" s="522">
        <v>801186</v>
      </c>
      <c r="D10" s="522">
        <v>404206</v>
      </c>
      <c r="E10" s="522">
        <v>396980</v>
      </c>
      <c r="F10" s="522">
        <v>798640</v>
      </c>
      <c r="G10" s="522">
        <v>402643</v>
      </c>
      <c r="H10" s="522">
        <v>395997</v>
      </c>
      <c r="I10" s="523">
        <v>2546</v>
      </c>
      <c r="J10" s="522">
        <v>1563</v>
      </c>
      <c r="K10" s="522">
        <v>983</v>
      </c>
      <c r="L10" s="524">
        <v>6.0401032360532065</v>
      </c>
      <c r="M10" s="519">
        <v>3.0433375497134003</v>
      </c>
      <c r="N10" s="522">
        <v>31404</v>
      </c>
      <c r="O10" s="522">
        <v>6610.9910058585692</v>
      </c>
      <c r="P10" s="525">
        <v>121.19</v>
      </c>
      <c r="Q10" s="521" t="s">
        <v>6</v>
      </c>
    </row>
    <row r="11" spans="1:17" s="410" customFormat="1" ht="22.5" customHeight="1">
      <c r="A11" s="516" t="s">
        <v>7</v>
      </c>
      <c r="B11" s="522">
        <v>279121</v>
      </c>
      <c r="C11" s="522">
        <v>856404</v>
      </c>
      <c r="D11" s="522">
        <v>431133</v>
      </c>
      <c r="E11" s="522">
        <v>425271</v>
      </c>
      <c r="F11" s="522">
        <v>854084</v>
      </c>
      <c r="G11" s="522">
        <v>429761</v>
      </c>
      <c r="H11" s="522">
        <v>424323</v>
      </c>
      <c r="I11" s="523">
        <v>2320</v>
      </c>
      <c r="J11" s="522">
        <v>1372</v>
      </c>
      <c r="K11" s="522">
        <v>948</v>
      </c>
      <c r="L11" s="524">
        <v>10.895094300531554</v>
      </c>
      <c r="M11" s="519">
        <v>3.068217726362402</v>
      </c>
      <c r="N11" s="522">
        <v>33985</v>
      </c>
      <c r="O11" s="522">
        <v>7069.5393759286771</v>
      </c>
      <c r="P11" s="525">
        <v>121.14</v>
      </c>
      <c r="Q11" s="521" t="s">
        <v>7</v>
      </c>
    </row>
    <row r="12" spans="1:17" s="410" customFormat="1" ht="22.5" customHeight="1">
      <c r="A12" s="526" t="s">
        <v>422</v>
      </c>
      <c r="B12" s="522">
        <v>297479</v>
      </c>
      <c r="C12" s="522">
        <v>912697</v>
      </c>
      <c r="D12" s="522">
        <v>458919</v>
      </c>
      <c r="E12" s="522">
        <v>453778</v>
      </c>
      <c r="F12" s="522">
        <v>910045</v>
      </c>
      <c r="G12" s="522">
        <v>457335</v>
      </c>
      <c r="H12" s="522">
        <v>452710</v>
      </c>
      <c r="I12" s="523">
        <v>2652</v>
      </c>
      <c r="J12" s="522">
        <v>1584</v>
      </c>
      <c r="K12" s="522">
        <v>1068</v>
      </c>
      <c r="L12" s="524">
        <v>13.918241207410015</v>
      </c>
      <c r="M12" s="519">
        <v>3.0681056477936259</v>
      </c>
      <c r="N12" s="522">
        <v>37278</v>
      </c>
      <c r="O12" s="522">
        <v>7534.2331187056297</v>
      </c>
      <c r="P12" s="525">
        <v>121.14</v>
      </c>
      <c r="Q12" s="521" t="s">
        <v>422</v>
      </c>
    </row>
    <row r="13" spans="1:17" s="410" customFormat="1" ht="22.5" customHeight="1">
      <c r="A13" s="526" t="s">
        <v>423</v>
      </c>
      <c r="B13" s="517">
        <v>285511</v>
      </c>
      <c r="C13" s="517">
        <v>946704</v>
      </c>
      <c r="D13" s="517">
        <v>476639</v>
      </c>
      <c r="E13" s="517">
        <v>470065</v>
      </c>
      <c r="F13" s="517">
        <v>944239</v>
      </c>
      <c r="G13" s="517">
        <v>475189</v>
      </c>
      <c r="H13" s="517">
        <v>469050</v>
      </c>
      <c r="I13" s="430">
        <v>2465</v>
      </c>
      <c r="J13" s="517">
        <v>1450</v>
      </c>
      <c r="K13" s="517">
        <v>1015</v>
      </c>
      <c r="L13" s="518">
        <v>10.544089004722069</v>
      </c>
      <c r="M13" s="519">
        <v>3.3158232082126431</v>
      </c>
      <c r="N13" s="517">
        <v>39724</v>
      </c>
      <c r="O13" s="517">
        <v>7815.6030710806572</v>
      </c>
      <c r="P13" s="520">
        <v>121.13</v>
      </c>
      <c r="Q13" s="521" t="s">
        <v>423</v>
      </c>
    </row>
    <row r="14" spans="1:17" s="410" customFormat="1" ht="22.5" customHeight="1">
      <c r="A14" s="526" t="s">
        <v>424</v>
      </c>
      <c r="B14" s="517">
        <v>322621</v>
      </c>
      <c r="C14" s="517">
        <v>978698</v>
      </c>
      <c r="D14" s="517">
        <v>492366</v>
      </c>
      <c r="E14" s="517">
        <v>486332</v>
      </c>
      <c r="F14" s="517">
        <v>974866</v>
      </c>
      <c r="G14" s="517">
        <v>490314</v>
      </c>
      <c r="H14" s="517">
        <v>484552</v>
      </c>
      <c r="I14" s="430">
        <v>3832</v>
      </c>
      <c r="J14" s="517">
        <v>2052</v>
      </c>
      <c r="K14" s="517">
        <v>1780</v>
      </c>
      <c r="L14" s="518">
        <v>7.2314251060319039</v>
      </c>
      <c r="M14" s="519">
        <v>3.0335842986042447</v>
      </c>
      <c r="N14" s="517">
        <v>43543</v>
      </c>
      <c r="O14" s="517">
        <v>8081.7341040462434</v>
      </c>
      <c r="P14" s="527">
        <v>121.1</v>
      </c>
      <c r="Q14" s="521" t="s">
        <v>424</v>
      </c>
    </row>
    <row r="15" spans="1:17" s="410" customFormat="1" ht="22.5" customHeight="1">
      <c r="A15" s="526" t="s">
        <v>425</v>
      </c>
      <c r="B15" s="522">
        <v>345411</v>
      </c>
      <c r="C15" s="522">
        <v>1023875</v>
      </c>
      <c r="D15" s="522">
        <v>515074</v>
      </c>
      <c r="E15" s="522">
        <v>508801</v>
      </c>
      <c r="F15" s="522">
        <v>1019711</v>
      </c>
      <c r="G15" s="522">
        <v>512940</v>
      </c>
      <c r="H15" s="522">
        <v>506771</v>
      </c>
      <c r="I15" s="523">
        <v>4164</v>
      </c>
      <c r="J15" s="522">
        <v>2134</v>
      </c>
      <c r="K15" s="522">
        <v>2030</v>
      </c>
      <c r="L15" s="524">
        <v>8.1515447278135511</v>
      </c>
      <c r="M15" s="519">
        <v>2.9642223322360897</v>
      </c>
      <c r="N15" s="522">
        <v>47327</v>
      </c>
      <c r="O15" s="522">
        <v>8455.4876538112148</v>
      </c>
      <c r="P15" s="525">
        <v>121.09</v>
      </c>
      <c r="Q15" s="521" t="s">
        <v>425</v>
      </c>
    </row>
    <row r="16" spans="1:17" s="410" customFormat="1" ht="22.5" customHeight="1">
      <c r="A16" s="526" t="s">
        <v>224</v>
      </c>
      <c r="B16" s="522">
        <v>359103</v>
      </c>
      <c r="C16" s="522">
        <v>1040223</v>
      </c>
      <c r="D16" s="522">
        <v>522912</v>
      </c>
      <c r="E16" s="522">
        <v>517311</v>
      </c>
      <c r="F16" s="522">
        <v>1032944</v>
      </c>
      <c r="G16" s="522">
        <v>519293</v>
      </c>
      <c r="H16" s="522">
        <v>513651</v>
      </c>
      <c r="I16" s="523">
        <v>7279</v>
      </c>
      <c r="J16" s="522">
        <v>3619</v>
      </c>
      <c r="K16" s="522">
        <v>3660</v>
      </c>
      <c r="L16" s="524">
        <v>6.2864131734201969</v>
      </c>
      <c r="M16" s="519">
        <v>2.8967260089723563</v>
      </c>
      <c r="N16" s="522">
        <v>50433</v>
      </c>
      <c r="O16" s="522">
        <v>8591.9137688940282</v>
      </c>
      <c r="P16" s="525">
        <v>121.07</v>
      </c>
      <c r="Q16" s="528" t="s">
        <v>224</v>
      </c>
    </row>
    <row r="17" spans="1:17" s="410" customFormat="1" ht="22.5" customHeight="1">
      <c r="A17" s="516" t="s">
        <v>225</v>
      </c>
      <c r="B17" s="430">
        <v>365667</v>
      </c>
      <c r="C17" s="522">
        <v>1042132</v>
      </c>
      <c r="D17" s="522">
        <v>523215</v>
      </c>
      <c r="E17" s="522">
        <v>518917</v>
      </c>
      <c r="F17" s="522">
        <v>1033829</v>
      </c>
      <c r="G17" s="430">
        <v>519130</v>
      </c>
      <c r="H17" s="430">
        <v>514699</v>
      </c>
      <c r="I17" s="523">
        <v>8303</v>
      </c>
      <c r="J17" s="430">
        <v>4085</v>
      </c>
      <c r="K17" s="430">
        <v>4218</v>
      </c>
      <c r="L17" s="524">
        <v>1.783127823220608</v>
      </c>
      <c r="M17" s="519">
        <v>2.849948176893184</v>
      </c>
      <c r="N17" s="430">
        <v>53228</v>
      </c>
      <c r="O17" s="522">
        <v>8609.1036761668729</v>
      </c>
      <c r="P17" s="529">
        <v>121.05</v>
      </c>
      <c r="Q17" s="521" t="s">
        <v>225</v>
      </c>
    </row>
    <row r="18" spans="1:17" s="410" customFormat="1" ht="22.5" customHeight="1">
      <c r="A18" s="516" t="s">
        <v>426</v>
      </c>
      <c r="B18" s="430">
        <v>346371</v>
      </c>
      <c r="C18" s="517">
        <v>1044113</v>
      </c>
      <c r="D18" s="517">
        <v>525544</v>
      </c>
      <c r="E18" s="517">
        <v>518569</v>
      </c>
      <c r="F18" s="517">
        <v>1039233</v>
      </c>
      <c r="G18" s="430">
        <v>522722</v>
      </c>
      <c r="H18" s="430">
        <v>516511</v>
      </c>
      <c r="I18" s="430">
        <v>4880</v>
      </c>
      <c r="J18" s="430">
        <v>2822</v>
      </c>
      <c r="K18" s="430">
        <v>2058</v>
      </c>
      <c r="L18" s="518" t="s">
        <v>533</v>
      </c>
      <c r="M18" s="519">
        <v>3.0144353886439683</v>
      </c>
      <c r="N18" s="430">
        <v>56214</v>
      </c>
      <c r="O18" s="517">
        <v>8625.4688145394466</v>
      </c>
      <c r="P18" s="529">
        <v>121.05</v>
      </c>
      <c r="Q18" s="521" t="s">
        <v>447</v>
      </c>
    </row>
    <row r="19" spans="1:17" s="410" customFormat="1" ht="22.5" customHeight="1">
      <c r="A19" s="516" t="s">
        <v>427</v>
      </c>
      <c r="B19" s="430">
        <v>395615</v>
      </c>
      <c r="C19" s="517">
        <v>1082271</v>
      </c>
      <c r="D19" s="517">
        <v>543739</v>
      </c>
      <c r="E19" s="517">
        <v>538532</v>
      </c>
      <c r="F19" s="517">
        <v>1068906</v>
      </c>
      <c r="G19" s="430">
        <v>537044</v>
      </c>
      <c r="H19" s="430">
        <v>531862</v>
      </c>
      <c r="I19" s="430">
        <v>13365</v>
      </c>
      <c r="J19" s="430">
        <v>6695</v>
      </c>
      <c r="K19" s="430">
        <v>6670</v>
      </c>
      <c r="L19" s="518">
        <v>2.6219895526251658</v>
      </c>
      <c r="M19" s="519">
        <v>2.7356672522528216</v>
      </c>
      <c r="N19" s="430">
        <v>61223</v>
      </c>
      <c r="O19" s="517">
        <v>8940.6939281288724</v>
      </c>
      <c r="P19" s="529">
        <v>121.05</v>
      </c>
      <c r="Q19" s="521" t="s">
        <v>427</v>
      </c>
    </row>
    <row r="20" spans="1:17" s="410" customFormat="1" ht="22.5" customHeight="1">
      <c r="A20" s="516">
        <v>2007</v>
      </c>
      <c r="B20" s="430">
        <v>399898</v>
      </c>
      <c r="C20" s="522">
        <v>1086995</v>
      </c>
      <c r="D20" s="522">
        <v>545910</v>
      </c>
      <c r="E20" s="522">
        <v>541085</v>
      </c>
      <c r="F20" s="522">
        <v>1067702</v>
      </c>
      <c r="G20" s="430">
        <v>536253</v>
      </c>
      <c r="H20" s="430">
        <v>531449</v>
      </c>
      <c r="I20" s="523">
        <v>19293</v>
      </c>
      <c r="J20" s="430">
        <v>9657</v>
      </c>
      <c r="K20" s="430">
        <v>9636</v>
      </c>
      <c r="L20" s="518">
        <v>4.1070267298654457</v>
      </c>
      <c r="M20" s="519">
        <v>2.7181806360621961</v>
      </c>
      <c r="N20" s="430">
        <v>66100</v>
      </c>
      <c r="O20" s="522">
        <v>8979.7191243287907</v>
      </c>
      <c r="P20" s="529">
        <v>121.05</v>
      </c>
      <c r="Q20" s="521">
        <v>2007</v>
      </c>
    </row>
    <row r="21" spans="1:17" s="410" customFormat="1" ht="22.5" customHeight="1">
      <c r="A21" s="526">
        <v>2008</v>
      </c>
      <c r="B21" s="431">
        <v>402462</v>
      </c>
      <c r="C21" s="522">
        <v>1090678</v>
      </c>
      <c r="D21" s="522">
        <v>547640</v>
      </c>
      <c r="E21" s="522">
        <v>543038</v>
      </c>
      <c r="F21" s="522">
        <v>1067425</v>
      </c>
      <c r="G21" s="430">
        <v>536059</v>
      </c>
      <c r="H21" s="430">
        <v>531366</v>
      </c>
      <c r="I21" s="523">
        <v>23253</v>
      </c>
      <c r="J21" s="430">
        <v>11581</v>
      </c>
      <c r="K21" s="430">
        <v>11672</v>
      </c>
      <c r="L21" s="518">
        <v>0.77679250391075805</v>
      </c>
      <c r="M21" s="519">
        <v>2.7100148585456516</v>
      </c>
      <c r="N21" s="430">
        <v>69005</v>
      </c>
      <c r="O21" s="522">
        <v>9013.1228824064128</v>
      </c>
      <c r="P21" s="529">
        <v>121.01</v>
      </c>
      <c r="Q21" s="521">
        <v>2008</v>
      </c>
    </row>
    <row r="22" spans="1:17" s="410" customFormat="1" ht="22.5" customHeight="1">
      <c r="A22" s="526">
        <v>2009</v>
      </c>
      <c r="B22" s="431">
        <v>406565</v>
      </c>
      <c r="C22" s="522">
        <v>1098449</v>
      </c>
      <c r="D22" s="522">
        <v>552285</v>
      </c>
      <c r="E22" s="522">
        <v>546164</v>
      </c>
      <c r="F22" s="522">
        <v>1073149</v>
      </c>
      <c r="G22" s="430">
        <v>539655</v>
      </c>
      <c r="H22" s="430">
        <v>533494</v>
      </c>
      <c r="I22" s="523">
        <v>25300</v>
      </c>
      <c r="J22" s="430">
        <v>12630</v>
      </c>
      <c r="K22" s="430">
        <v>12670</v>
      </c>
      <c r="L22" s="518">
        <v>0.7124925963483264</v>
      </c>
      <c r="M22" s="519">
        <v>2.7017795432464675</v>
      </c>
      <c r="N22" s="430">
        <v>71734</v>
      </c>
      <c r="O22" s="522">
        <v>9077.340715643335</v>
      </c>
      <c r="P22" s="529">
        <v>121.01</v>
      </c>
      <c r="Q22" s="521">
        <v>2009</v>
      </c>
    </row>
    <row r="23" spans="1:17" s="410" customFormat="1" ht="22.5" customHeight="1">
      <c r="A23" s="526">
        <v>-2010</v>
      </c>
      <c r="B23" s="431">
        <v>412253</v>
      </c>
      <c r="C23" s="517">
        <v>1104681</v>
      </c>
      <c r="D23" s="517">
        <v>556876</v>
      </c>
      <c r="E23" s="517">
        <v>547805</v>
      </c>
      <c r="F23" s="517">
        <v>1077535</v>
      </c>
      <c r="G23" s="430">
        <v>543233</v>
      </c>
      <c r="H23" s="430">
        <v>534302</v>
      </c>
      <c r="I23" s="430">
        <v>27146</v>
      </c>
      <c r="J23" s="430">
        <v>13643</v>
      </c>
      <c r="K23" s="430">
        <v>13503</v>
      </c>
      <c r="L23" s="518">
        <v>0.56734541157577645</v>
      </c>
      <c r="M23" s="519">
        <v>2.6137711550916549</v>
      </c>
      <c r="N23" s="430">
        <v>74853</v>
      </c>
      <c r="O23" s="517">
        <v>9128.8405916866377</v>
      </c>
      <c r="P23" s="529">
        <v>121.01</v>
      </c>
      <c r="Q23" s="521" t="s">
        <v>448</v>
      </c>
    </row>
    <row r="24" spans="1:17" s="410" customFormat="1" ht="22.5" customHeight="1">
      <c r="A24" s="497">
        <v>2011</v>
      </c>
      <c r="B24" s="431">
        <v>416036</v>
      </c>
      <c r="C24" s="517">
        <v>1118197</v>
      </c>
      <c r="D24" s="517">
        <v>563264</v>
      </c>
      <c r="E24" s="517">
        <v>554933</v>
      </c>
      <c r="F24" s="517">
        <v>1088489</v>
      </c>
      <c r="G24" s="430">
        <v>548382</v>
      </c>
      <c r="H24" s="430">
        <v>540107</v>
      </c>
      <c r="I24" s="430">
        <v>29708</v>
      </c>
      <c r="J24" s="430">
        <v>14882</v>
      </c>
      <c r="K24" s="430">
        <v>14826</v>
      </c>
      <c r="L24" s="530">
        <v>1.22</v>
      </c>
      <c r="M24" s="531">
        <v>2.62</v>
      </c>
      <c r="N24" s="430">
        <v>78587</v>
      </c>
      <c r="O24" s="517">
        <v>9241</v>
      </c>
      <c r="P24" s="529">
        <v>121.01</v>
      </c>
      <c r="Q24" s="491">
        <v>2011</v>
      </c>
    </row>
    <row r="25" spans="1:17" s="410" customFormat="1" ht="22.5" customHeight="1">
      <c r="A25" s="497">
        <v>2012</v>
      </c>
      <c r="B25" s="431">
        <v>427790</v>
      </c>
      <c r="C25" s="517">
        <v>1147955</v>
      </c>
      <c r="D25" s="517">
        <v>577789</v>
      </c>
      <c r="E25" s="517">
        <v>570166</v>
      </c>
      <c r="F25" s="517">
        <v>1120258</v>
      </c>
      <c r="G25" s="430">
        <v>564008</v>
      </c>
      <c r="H25" s="430">
        <v>556250</v>
      </c>
      <c r="I25" s="430">
        <v>27697</v>
      </c>
      <c r="J25" s="430">
        <v>13781</v>
      </c>
      <c r="K25" s="430">
        <v>13916</v>
      </c>
      <c r="L25" s="530">
        <v>2.66</v>
      </c>
      <c r="M25" s="531">
        <v>2.62</v>
      </c>
      <c r="N25" s="430">
        <v>84672</v>
      </c>
      <c r="O25" s="517">
        <v>9486</v>
      </c>
      <c r="P25" s="529">
        <v>121.01</v>
      </c>
      <c r="Q25" s="491">
        <v>2012</v>
      </c>
    </row>
    <row r="26" spans="1:17" s="410" customFormat="1" ht="22.5" customHeight="1">
      <c r="A26" s="497">
        <v>2013</v>
      </c>
      <c r="B26" s="431">
        <v>439996</v>
      </c>
      <c r="C26" s="517">
        <v>1178509</v>
      </c>
      <c r="D26" s="517">
        <v>593469</v>
      </c>
      <c r="E26" s="517">
        <v>585040</v>
      </c>
      <c r="F26" s="517">
        <v>1148157</v>
      </c>
      <c r="G26" s="430">
        <v>578035</v>
      </c>
      <c r="H26" s="430">
        <v>570122</v>
      </c>
      <c r="I26" s="430">
        <v>30352</v>
      </c>
      <c r="J26" s="430">
        <v>15434</v>
      </c>
      <c r="K26" s="430">
        <v>14918</v>
      </c>
      <c r="L26" s="530">
        <v>2.77</v>
      </c>
      <c r="M26" s="531">
        <v>2.61</v>
      </c>
      <c r="N26" s="430">
        <v>89227</v>
      </c>
      <c r="O26" s="517">
        <v>9301</v>
      </c>
      <c r="P26" s="529">
        <v>120.99999999999999</v>
      </c>
      <c r="Q26" s="491">
        <v>2013</v>
      </c>
    </row>
    <row r="27" spans="1:17" ht="22.5" customHeight="1">
      <c r="A27" s="497">
        <v>2014</v>
      </c>
      <c r="B27" s="431">
        <v>454072</v>
      </c>
      <c r="C27" s="517">
        <v>1209169</v>
      </c>
      <c r="D27" s="517">
        <v>609213</v>
      </c>
      <c r="E27" s="517">
        <v>599956</v>
      </c>
      <c r="F27" s="517">
        <v>1174228</v>
      </c>
      <c r="G27" s="430">
        <v>591384</v>
      </c>
      <c r="H27" s="430">
        <v>582844</v>
      </c>
      <c r="I27" s="430">
        <v>34941</v>
      </c>
      <c r="J27" s="430">
        <v>17829</v>
      </c>
      <c r="K27" s="430">
        <v>17112</v>
      </c>
      <c r="L27" s="530">
        <v>2.6</v>
      </c>
      <c r="M27" s="531">
        <v>2.59</v>
      </c>
      <c r="N27" s="430">
        <v>94472</v>
      </c>
      <c r="O27" s="517">
        <v>9989</v>
      </c>
      <c r="P27" s="529">
        <v>121.05</v>
      </c>
      <c r="Q27" s="491">
        <v>2014</v>
      </c>
    </row>
    <row r="28" spans="1:17" s="410" customFormat="1" ht="22.5" customHeight="1">
      <c r="A28" s="497">
        <v>2015</v>
      </c>
      <c r="B28" s="539">
        <v>463154</v>
      </c>
      <c r="C28" s="540">
        <v>1221975</v>
      </c>
      <c r="D28" s="540">
        <v>615646</v>
      </c>
      <c r="E28" s="540">
        <v>606329</v>
      </c>
      <c r="F28" s="540">
        <v>1184624</v>
      </c>
      <c r="G28" s="540">
        <v>596508</v>
      </c>
      <c r="H28" s="540">
        <v>588116</v>
      </c>
      <c r="I28" s="540">
        <v>37351</v>
      </c>
      <c r="J28" s="540">
        <v>19138</v>
      </c>
      <c r="K28" s="540">
        <v>18213</v>
      </c>
      <c r="L28" s="541">
        <v>1.0590744552663856</v>
      </c>
      <c r="M28" s="541">
        <v>2.56</v>
      </c>
      <c r="N28" s="540">
        <v>99750</v>
      </c>
      <c r="O28" s="540">
        <v>10094.799999999999</v>
      </c>
      <c r="P28" s="529">
        <v>121.05</v>
      </c>
      <c r="Q28" s="491">
        <v>2015</v>
      </c>
    </row>
    <row r="29" spans="1:17" s="417" customFormat="1" ht="22.5" customHeight="1">
      <c r="A29" s="533">
        <v>2016</v>
      </c>
      <c r="B29" s="534">
        <f>SUM(B30:B33)</f>
        <v>472194</v>
      </c>
      <c r="C29" s="535">
        <f>SUM(C30:C33)</f>
        <v>1231224</v>
      </c>
      <c r="D29" s="535">
        <f t="shared" ref="D29:K29" si="0">SUM(D30:D33)</f>
        <v>620498</v>
      </c>
      <c r="E29" s="535">
        <f t="shared" si="0"/>
        <v>610726</v>
      </c>
      <c r="F29" s="535">
        <f t="shared" si="0"/>
        <v>1194041</v>
      </c>
      <c r="G29" s="535">
        <f t="shared" si="0"/>
        <v>601152</v>
      </c>
      <c r="H29" s="535">
        <f t="shared" si="0"/>
        <v>592889</v>
      </c>
      <c r="I29" s="535">
        <f t="shared" si="0"/>
        <v>37183</v>
      </c>
      <c r="J29" s="535">
        <f t="shared" si="0"/>
        <v>19346</v>
      </c>
      <c r="K29" s="535">
        <f t="shared" si="0"/>
        <v>17837</v>
      </c>
      <c r="L29" s="536">
        <f>(C29-C28)/C28*100</f>
        <v>0.75688946173203209</v>
      </c>
      <c r="M29" s="536">
        <f>F29/B29</f>
        <v>2.5287085392868187</v>
      </c>
      <c r="N29" s="535">
        <f>SUM(N30:N33)</f>
        <v>103992</v>
      </c>
      <c r="O29" s="535">
        <f>C29/P29</f>
        <v>10170.854535169979</v>
      </c>
      <c r="P29" s="536">
        <v>121.0541352</v>
      </c>
      <c r="Q29" s="537">
        <v>2016</v>
      </c>
    </row>
    <row r="30" spans="1:17" s="410" customFormat="1" ht="22.5" customHeight="1">
      <c r="A30" s="538" t="s">
        <v>439</v>
      </c>
      <c r="B30" s="539">
        <v>115507</v>
      </c>
      <c r="C30" s="540">
        <v>302819</v>
      </c>
      <c r="D30" s="540">
        <v>152263</v>
      </c>
      <c r="E30" s="540">
        <v>150556</v>
      </c>
      <c r="F30" s="540">
        <v>296479</v>
      </c>
      <c r="G30" s="540">
        <v>148987</v>
      </c>
      <c r="H30" s="540">
        <v>147492</v>
      </c>
      <c r="I30" s="540">
        <v>6340</v>
      </c>
      <c r="J30" s="540">
        <v>3276</v>
      </c>
      <c r="K30" s="540">
        <v>3064</v>
      </c>
      <c r="L30" s="541">
        <v>-0.76908961024491584</v>
      </c>
      <c r="M30" s="541">
        <f t="shared" ref="M30:M33" si="1">F30/B30</f>
        <v>2.5667621875730475</v>
      </c>
      <c r="N30" s="540">
        <v>30116</v>
      </c>
      <c r="O30" s="540">
        <v>9126.5521398432793</v>
      </c>
      <c r="P30" s="529">
        <v>33.18</v>
      </c>
      <c r="Q30" s="542" t="s">
        <v>396</v>
      </c>
    </row>
    <row r="31" spans="1:17" s="410" customFormat="1" ht="22.5" customHeight="1">
      <c r="A31" s="538" t="s">
        <v>440</v>
      </c>
      <c r="B31" s="539">
        <v>140772</v>
      </c>
      <c r="C31" s="540">
        <v>367584</v>
      </c>
      <c r="D31" s="540">
        <v>185413</v>
      </c>
      <c r="E31" s="540">
        <v>182171</v>
      </c>
      <c r="F31" s="540">
        <v>358393</v>
      </c>
      <c r="G31" s="540">
        <v>180766</v>
      </c>
      <c r="H31" s="540">
        <v>177627</v>
      </c>
      <c r="I31" s="540">
        <v>9191</v>
      </c>
      <c r="J31" s="540">
        <v>4647</v>
      </c>
      <c r="K31" s="540">
        <v>4544</v>
      </c>
      <c r="L31" s="541">
        <v>2.0675407760358531</v>
      </c>
      <c r="M31" s="541">
        <f t="shared" si="1"/>
        <v>2.5459111186883754</v>
      </c>
      <c r="N31" s="540">
        <v>30924</v>
      </c>
      <c r="O31" s="540">
        <v>7792.7496290014833</v>
      </c>
      <c r="P31" s="529">
        <v>47.17</v>
      </c>
      <c r="Q31" s="543" t="s">
        <v>397</v>
      </c>
    </row>
    <row r="32" spans="1:17" s="410" customFormat="1" ht="22.5" customHeight="1">
      <c r="A32" s="538" t="s">
        <v>441</v>
      </c>
      <c r="B32" s="539">
        <v>88317</v>
      </c>
      <c r="C32" s="540">
        <v>212983</v>
      </c>
      <c r="D32" s="540">
        <v>107566</v>
      </c>
      <c r="E32" s="540">
        <v>105417</v>
      </c>
      <c r="F32" s="540">
        <v>198515</v>
      </c>
      <c r="G32" s="540">
        <v>99947</v>
      </c>
      <c r="H32" s="540">
        <v>98568</v>
      </c>
      <c r="I32" s="540">
        <v>14468</v>
      </c>
      <c r="J32" s="540">
        <v>7619</v>
      </c>
      <c r="K32" s="540">
        <v>6849</v>
      </c>
      <c r="L32" s="541">
        <v>-0.44639101047967172</v>
      </c>
      <c r="M32" s="541">
        <f t="shared" si="1"/>
        <v>2.2477552453095102</v>
      </c>
      <c r="N32" s="540">
        <v>23810</v>
      </c>
      <c r="O32" s="540">
        <v>16565.528505872287</v>
      </c>
      <c r="P32" s="529">
        <v>12.856999999999999</v>
      </c>
      <c r="Q32" s="543" t="s">
        <v>398</v>
      </c>
    </row>
    <row r="33" spans="1:17" s="417" customFormat="1" ht="22.5" customHeight="1" thickBot="1">
      <c r="A33" s="544" t="s">
        <v>442</v>
      </c>
      <c r="B33" s="545">
        <v>127598</v>
      </c>
      <c r="C33" s="546">
        <v>347838</v>
      </c>
      <c r="D33" s="546">
        <v>175256</v>
      </c>
      <c r="E33" s="546">
        <v>172582</v>
      </c>
      <c r="F33" s="546">
        <v>340654</v>
      </c>
      <c r="G33" s="546">
        <v>171452</v>
      </c>
      <c r="H33" s="546">
        <v>169202</v>
      </c>
      <c r="I33" s="547">
        <v>7184</v>
      </c>
      <c r="J33" s="546">
        <v>3804</v>
      </c>
      <c r="K33" s="546">
        <v>3380</v>
      </c>
      <c r="L33" s="548">
        <v>1.4894976556094686</v>
      </c>
      <c r="M33" s="548">
        <f t="shared" si="1"/>
        <v>2.669744039875233</v>
      </c>
      <c r="N33" s="546">
        <v>19142</v>
      </c>
      <c r="O33" s="546">
        <v>12570.943259848211</v>
      </c>
      <c r="P33" s="549">
        <v>27.67</v>
      </c>
      <c r="Q33" s="550" t="s">
        <v>399</v>
      </c>
    </row>
    <row r="34" spans="1:17" s="410" customFormat="1" ht="16.5" customHeight="1">
      <c r="A34" s="551" t="s">
        <v>428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552"/>
      <c r="M34" s="409"/>
      <c r="N34" s="752" t="s">
        <v>735</v>
      </c>
      <c r="O34" s="752"/>
      <c r="P34" s="752"/>
      <c r="Q34" s="752"/>
    </row>
    <row r="35" spans="1:17" s="410" customFormat="1" ht="16.5" customHeight="1">
      <c r="A35" s="551" t="s">
        <v>785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552"/>
      <c r="M35" s="409"/>
      <c r="N35" s="409"/>
      <c r="O35" s="552"/>
      <c r="P35" s="553"/>
      <c r="Q35" s="409"/>
    </row>
    <row r="36" spans="1:17" s="410" customFormat="1" ht="16.5" customHeight="1">
      <c r="A36" s="551" t="s">
        <v>788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552"/>
      <c r="M36" s="409"/>
      <c r="N36" s="409"/>
      <c r="O36" s="552"/>
      <c r="P36" s="553"/>
      <c r="Q36" s="423"/>
    </row>
  </sheetData>
  <sheetProtection selectLockedCells="1" selectUnlockedCells="1"/>
  <mergeCells count="2">
    <mergeCell ref="C5:K5"/>
    <mergeCell ref="N34:Q34"/>
  </mergeCells>
  <phoneticPr fontId="16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76" firstPageNumber="72" pageOrder="overThenDown" orientation="portrait" useFirstPageNumber="1" r:id="rId1"/>
  <headerFooter differentOddEven="1">
    <oddFooter>&amp;L&amp;P ㅣ  2013 수원기본통계</oddFooter>
  </headerFooter>
  <colBreaks count="1" manualBreakCount="1">
    <brk id="8" max="34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J16"/>
  <sheetViews>
    <sheetView workbookViewId="0">
      <selection activeCell="H15" sqref="H15"/>
    </sheetView>
  </sheetViews>
  <sheetFormatPr defaultRowHeight="14.25"/>
  <cols>
    <col min="1" max="10" width="15.625" style="433" customWidth="1"/>
    <col min="11" max="16384" width="9" style="532"/>
  </cols>
  <sheetData>
    <row r="1" spans="1:10" s="479" customFormat="1" ht="25.5" customHeight="1">
      <c r="A1" s="475" t="s">
        <v>581</v>
      </c>
      <c r="B1" s="475"/>
      <c r="C1" s="475"/>
      <c r="D1" s="475"/>
      <c r="E1" s="475"/>
      <c r="F1" s="753" t="s">
        <v>583</v>
      </c>
      <c r="G1" s="754"/>
      <c r="H1" s="754"/>
      <c r="I1" s="754"/>
      <c r="J1" s="754"/>
    </row>
    <row r="2" spans="1:10" s="432" customFormat="1" ht="24.95" customHeight="1">
      <c r="A2" s="480" t="s">
        <v>582</v>
      </c>
      <c r="B2" s="480"/>
      <c r="C2" s="480"/>
      <c r="D2" s="480"/>
      <c r="E2" s="480"/>
      <c r="F2" s="755" t="s">
        <v>584</v>
      </c>
      <c r="G2" s="754"/>
      <c r="H2" s="754"/>
      <c r="I2" s="754"/>
      <c r="J2" s="754"/>
    </row>
    <row r="3" spans="1:10" s="434" customFormat="1" ht="21" customHeight="1">
      <c r="A3" s="433" t="s">
        <v>810</v>
      </c>
    </row>
    <row r="4" spans="1:10" s="410" customFormat="1" ht="18" customHeight="1" thickBot="1">
      <c r="A4" s="484" t="s">
        <v>811</v>
      </c>
      <c r="B4" s="484"/>
      <c r="C4" s="484"/>
      <c r="D4" s="484"/>
      <c r="E4" s="484"/>
      <c r="F4" s="484"/>
      <c r="G4" s="484"/>
      <c r="H4" s="484"/>
      <c r="I4" s="484"/>
      <c r="J4" s="487" t="s">
        <v>812</v>
      </c>
    </row>
    <row r="5" spans="1:10" s="496" customFormat="1" ht="19.5" customHeight="1">
      <c r="A5" s="488"/>
      <c r="B5" s="751" t="s">
        <v>614</v>
      </c>
      <c r="C5" s="751"/>
      <c r="D5" s="751"/>
      <c r="E5" s="751"/>
      <c r="F5" s="751"/>
      <c r="G5" s="751"/>
      <c r="H5" s="751"/>
      <c r="I5" s="751"/>
      <c r="J5" s="495"/>
    </row>
    <row r="6" spans="1:10" s="496" customFormat="1" ht="19.5" customHeight="1">
      <c r="A6" s="641" t="s">
        <v>445</v>
      </c>
      <c r="B6" s="491" t="s">
        <v>613</v>
      </c>
      <c r="C6" s="497"/>
      <c r="D6" s="497"/>
      <c r="E6" s="491" t="s">
        <v>814</v>
      </c>
      <c r="F6" s="498"/>
      <c r="G6" s="498"/>
      <c r="H6" s="497"/>
      <c r="I6" s="497"/>
      <c r="J6" s="640" t="s">
        <v>443</v>
      </c>
    </row>
    <row r="7" spans="1:10" s="496" customFormat="1" ht="19.5" customHeight="1">
      <c r="A7" s="641" t="s">
        <v>446</v>
      </c>
      <c r="B7" s="491"/>
      <c r="C7" s="501" t="s">
        <v>0</v>
      </c>
      <c r="D7" s="500" t="s">
        <v>1</v>
      </c>
      <c r="E7" s="491"/>
      <c r="F7" s="501" t="s">
        <v>816</v>
      </c>
      <c r="G7" s="497" t="s">
        <v>817</v>
      </c>
      <c r="H7" s="500" t="s">
        <v>818</v>
      </c>
      <c r="I7" s="501" t="s">
        <v>819</v>
      </c>
      <c r="J7" s="640" t="s">
        <v>444</v>
      </c>
    </row>
    <row r="8" spans="1:10" s="496" customFormat="1" ht="19.5" customHeight="1">
      <c r="A8" s="505"/>
      <c r="B8" s="507" t="s">
        <v>148</v>
      </c>
      <c r="C8" s="508" t="s">
        <v>3</v>
      </c>
      <c r="D8" s="509" t="s">
        <v>4</v>
      </c>
      <c r="E8" s="507" t="s">
        <v>815</v>
      </c>
      <c r="F8" s="508" t="s">
        <v>820</v>
      </c>
      <c r="G8" s="509" t="s">
        <v>821</v>
      </c>
      <c r="H8" s="510" t="s">
        <v>822</v>
      </c>
      <c r="I8" s="508" t="s">
        <v>823</v>
      </c>
      <c r="J8" s="515"/>
    </row>
    <row r="9" spans="1:10" s="417" customFormat="1" ht="22.5" customHeight="1">
      <c r="A9" s="533">
        <v>2016</v>
      </c>
      <c r="B9" s="535">
        <f>SUM(B10:B13)</f>
        <v>16105</v>
      </c>
      <c r="C9" s="535">
        <f t="shared" ref="C9:I9" si="0">SUM(C10:C13)</f>
        <v>7656</v>
      </c>
      <c r="D9" s="535">
        <f t="shared" si="0"/>
        <v>8449</v>
      </c>
      <c r="E9" s="535">
        <f t="shared" si="0"/>
        <v>16105</v>
      </c>
      <c r="F9" s="535">
        <f t="shared" si="0"/>
        <v>14736</v>
      </c>
      <c r="G9" s="535">
        <f t="shared" si="0"/>
        <v>758</v>
      </c>
      <c r="H9" s="535">
        <f t="shared" si="0"/>
        <v>320</v>
      </c>
      <c r="I9" s="535">
        <f t="shared" si="0"/>
        <v>291</v>
      </c>
      <c r="J9" s="537">
        <v>2016</v>
      </c>
    </row>
    <row r="10" spans="1:10" s="410" customFormat="1" ht="22.5" customHeight="1">
      <c r="A10" s="538" t="s">
        <v>439</v>
      </c>
      <c r="B10" s="540">
        <v>2415</v>
      </c>
      <c r="C10" s="540">
        <v>1110</v>
      </c>
      <c r="D10" s="540">
        <v>1305</v>
      </c>
      <c r="E10" s="540">
        <v>2415</v>
      </c>
      <c r="F10" s="540">
        <v>2143</v>
      </c>
      <c r="G10" s="540">
        <v>167</v>
      </c>
      <c r="H10" s="540">
        <v>65</v>
      </c>
      <c r="I10" s="540">
        <v>40</v>
      </c>
      <c r="J10" s="542" t="s">
        <v>396</v>
      </c>
    </row>
    <row r="11" spans="1:10" s="410" customFormat="1" ht="22.5" customHeight="1">
      <c r="A11" s="538" t="s">
        <v>440</v>
      </c>
      <c r="B11" s="540">
        <v>4613</v>
      </c>
      <c r="C11" s="540">
        <v>2188</v>
      </c>
      <c r="D11" s="540">
        <v>2425</v>
      </c>
      <c r="E11" s="540">
        <v>4613</v>
      </c>
      <c r="F11" s="540">
        <v>4325</v>
      </c>
      <c r="G11" s="540">
        <v>139</v>
      </c>
      <c r="H11" s="540">
        <v>58</v>
      </c>
      <c r="I11" s="540">
        <v>91</v>
      </c>
      <c r="J11" s="543" t="s">
        <v>397</v>
      </c>
    </row>
    <row r="12" spans="1:10" s="410" customFormat="1" ht="22.5" customHeight="1">
      <c r="A12" s="538" t="s">
        <v>441</v>
      </c>
      <c r="B12" s="540">
        <v>7241</v>
      </c>
      <c r="C12" s="540">
        <v>3549</v>
      </c>
      <c r="D12" s="540">
        <v>3692</v>
      </c>
      <c r="E12" s="540">
        <v>7241</v>
      </c>
      <c r="F12" s="540">
        <v>7004</v>
      </c>
      <c r="G12" s="540">
        <v>123</v>
      </c>
      <c r="H12" s="540">
        <v>60</v>
      </c>
      <c r="I12" s="540">
        <v>54</v>
      </c>
      <c r="J12" s="543" t="s">
        <v>398</v>
      </c>
    </row>
    <row r="13" spans="1:10" s="417" customFormat="1" ht="22.5" customHeight="1" thickBot="1">
      <c r="A13" s="544" t="s">
        <v>442</v>
      </c>
      <c r="B13" s="546">
        <v>1836</v>
      </c>
      <c r="C13" s="546">
        <v>809</v>
      </c>
      <c r="D13" s="546">
        <v>1027</v>
      </c>
      <c r="E13" s="546">
        <v>1836</v>
      </c>
      <c r="F13" s="546">
        <v>1264</v>
      </c>
      <c r="G13" s="546">
        <v>329</v>
      </c>
      <c r="H13" s="547">
        <v>137</v>
      </c>
      <c r="I13" s="546">
        <v>106</v>
      </c>
      <c r="J13" s="550" t="s">
        <v>399</v>
      </c>
    </row>
    <row r="14" spans="1:10" s="410" customFormat="1" ht="16.5" customHeight="1">
      <c r="A14" s="551" t="s">
        <v>813</v>
      </c>
      <c r="B14" s="409"/>
      <c r="C14" s="409"/>
      <c r="D14" s="409"/>
      <c r="E14" s="409"/>
      <c r="F14" s="409"/>
      <c r="G14" s="409"/>
      <c r="H14" s="752" t="s">
        <v>824</v>
      </c>
      <c r="I14" s="756"/>
      <c r="J14" s="756"/>
    </row>
    <row r="15" spans="1:10" s="410" customFormat="1" ht="16.5" customHeight="1">
      <c r="A15" s="551"/>
      <c r="B15" s="409"/>
      <c r="C15" s="409"/>
      <c r="D15" s="409"/>
      <c r="E15" s="409"/>
      <c r="F15" s="409"/>
      <c r="G15" s="409"/>
      <c r="H15" s="409"/>
      <c r="I15" s="409"/>
      <c r="J15" s="409"/>
    </row>
    <row r="16" spans="1:10" s="410" customFormat="1" ht="16.5" customHeight="1">
      <c r="A16" s="551"/>
      <c r="B16" s="409"/>
      <c r="C16" s="409"/>
      <c r="D16" s="409"/>
      <c r="E16" s="409"/>
      <c r="F16" s="409"/>
      <c r="G16" s="409"/>
      <c r="H16" s="409"/>
      <c r="I16" s="409"/>
      <c r="J16" s="423"/>
    </row>
  </sheetData>
  <mergeCells count="4">
    <mergeCell ref="F1:J1"/>
    <mergeCell ref="F2:J2"/>
    <mergeCell ref="B5:I5"/>
    <mergeCell ref="H14:J14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O71"/>
  <sheetViews>
    <sheetView view="pageBreakPreview" zoomScaleNormal="100" zoomScaleSheetLayoutView="100" workbookViewId="0">
      <selection activeCell="M58" sqref="M58"/>
    </sheetView>
  </sheetViews>
  <sheetFormatPr defaultRowHeight="14.25"/>
  <cols>
    <col min="1" max="1" width="11.375" style="601" customWidth="1"/>
    <col min="2" max="2" width="9.5" style="601" customWidth="1"/>
    <col min="3" max="3" width="10" style="601" customWidth="1"/>
    <col min="4" max="5" width="8.5" style="601" customWidth="1"/>
    <col min="6" max="6" width="10" style="601" customWidth="1"/>
    <col min="7" max="8" width="9.5" style="601" customWidth="1"/>
    <col min="9" max="11" width="12.625" style="601" customWidth="1"/>
    <col min="12" max="12" width="10" style="601" customWidth="1"/>
    <col min="13" max="14" width="12.125" style="601" customWidth="1"/>
    <col min="15" max="15" width="15.625" style="601" customWidth="1"/>
    <col min="16" max="16384" width="9" style="601"/>
  </cols>
  <sheetData>
    <row r="1" spans="1:15" s="556" customFormat="1" ht="22.5" customHeight="1">
      <c r="A1" s="757" t="s">
        <v>623</v>
      </c>
      <c r="B1" s="757"/>
      <c r="C1" s="757"/>
      <c r="D1" s="757"/>
      <c r="E1" s="757"/>
      <c r="F1" s="757"/>
      <c r="G1" s="757"/>
      <c r="H1" s="757"/>
      <c r="I1" s="758" t="s">
        <v>625</v>
      </c>
      <c r="J1" s="758"/>
      <c r="K1" s="758"/>
      <c r="L1" s="758"/>
      <c r="M1" s="758"/>
      <c r="N1" s="758"/>
      <c r="O1" s="758"/>
    </row>
    <row r="2" spans="1:15" s="434" customFormat="1" ht="14.25" customHeight="1">
      <c r="A2" s="433" t="s">
        <v>644</v>
      </c>
    </row>
    <row r="3" spans="1:15" s="560" customFormat="1" ht="18" customHeight="1" thickBot="1">
      <c r="A3" s="557" t="s">
        <v>8</v>
      </c>
      <c r="B3" s="557"/>
      <c r="C3" s="558"/>
      <c r="D3" s="557"/>
      <c r="E3" s="557"/>
      <c r="F3" s="557"/>
      <c r="G3" s="557"/>
      <c r="H3" s="557"/>
      <c r="I3" s="557"/>
      <c r="J3" s="557"/>
      <c r="K3" s="558"/>
      <c r="L3" s="557"/>
      <c r="M3" s="557"/>
      <c r="N3" s="557"/>
      <c r="O3" s="559" t="s">
        <v>239</v>
      </c>
    </row>
    <row r="4" spans="1:15" s="560" customFormat="1" ht="15" customHeight="1">
      <c r="A4" s="561"/>
      <c r="B4" s="562" t="s">
        <v>791</v>
      </c>
      <c r="C4" s="761" t="s">
        <v>628</v>
      </c>
      <c r="D4" s="762"/>
      <c r="E4" s="762"/>
      <c r="F4" s="762"/>
      <c r="G4" s="762"/>
      <c r="H4" s="762"/>
      <c r="I4" s="762" t="s">
        <v>647</v>
      </c>
      <c r="J4" s="762"/>
      <c r="K4" s="763"/>
      <c r="L4" s="563" t="s">
        <v>240</v>
      </c>
      <c r="M4" s="564" t="s">
        <v>241</v>
      </c>
      <c r="N4" s="642" t="s">
        <v>807</v>
      </c>
      <c r="O4" s="565" t="s">
        <v>242</v>
      </c>
    </row>
    <row r="5" spans="1:15" s="560" customFormat="1" ht="15" customHeight="1">
      <c r="A5" s="561" t="s">
        <v>379</v>
      </c>
      <c r="B5" s="566"/>
      <c r="C5" s="565" t="s">
        <v>615</v>
      </c>
      <c r="D5" s="567"/>
      <c r="E5" s="568"/>
      <c r="F5" s="565" t="s">
        <v>382</v>
      </c>
      <c r="G5" s="569"/>
      <c r="H5" s="569"/>
      <c r="I5" s="565" t="s">
        <v>384</v>
      </c>
      <c r="J5" s="570"/>
      <c r="K5" s="571"/>
      <c r="L5" s="563" t="s">
        <v>230</v>
      </c>
      <c r="M5" s="563" t="s">
        <v>388</v>
      </c>
      <c r="N5" s="642"/>
      <c r="O5" s="565" t="s">
        <v>209</v>
      </c>
    </row>
    <row r="6" spans="1:15" s="560" customFormat="1" ht="15" customHeight="1">
      <c r="A6" s="561" t="s">
        <v>243</v>
      </c>
      <c r="B6" s="572" t="s">
        <v>381</v>
      </c>
      <c r="C6" s="573"/>
      <c r="D6" s="573" t="s">
        <v>0</v>
      </c>
      <c r="E6" s="574" t="s">
        <v>1</v>
      </c>
      <c r="F6" s="573" t="s">
        <v>242</v>
      </c>
      <c r="G6" s="574" t="s">
        <v>0</v>
      </c>
      <c r="H6" s="575" t="s">
        <v>1</v>
      </c>
      <c r="I6" s="573" t="s">
        <v>242</v>
      </c>
      <c r="J6" s="576" t="s">
        <v>0</v>
      </c>
      <c r="K6" s="577" t="s">
        <v>1</v>
      </c>
      <c r="L6" s="578" t="s">
        <v>395</v>
      </c>
      <c r="M6" s="572" t="s">
        <v>389</v>
      </c>
      <c r="N6" s="643" t="s">
        <v>808</v>
      </c>
      <c r="O6" s="565" t="s">
        <v>244</v>
      </c>
    </row>
    <row r="7" spans="1:15" s="560" customFormat="1" ht="15" customHeight="1">
      <c r="A7" s="579"/>
      <c r="B7" s="580" t="s">
        <v>234</v>
      </c>
      <c r="C7" s="581" t="s">
        <v>10</v>
      </c>
      <c r="D7" s="582" t="s">
        <v>3</v>
      </c>
      <c r="E7" s="582" t="s">
        <v>4</v>
      </c>
      <c r="F7" s="581" t="s">
        <v>383</v>
      </c>
      <c r="G7" s="583" t="s">
        <v>3</v>
      </c>
      <c r="H7" s="584" t="s">
        <v>4</v>
      </c>
      <c r="I7" s="581" t="s">
        <v>394</v>
      </c>
      <c r="J7" s="582" t="s">
        <v>3</v>
      </c>
      <c r="K7" s="581" t="s">
        <v>4</v>
      </c>
      <c r="L7" s="584" t="s">
        <v>237</v>
      </c>
      <c r="M7" s="585" t="s">
        <v>390</v>
      </c>
      <c r="N7" s="644" t="s">
        <v>809</v>
      </c>
      <c r="O7" s="570"/>
    </row>
    <row r="8" spans="1:15" s="560" customFormat="1" ht="18" customHeight="1">
      <c r="A8" s="586">
        <v>2013</v>
      </c>
      <c r="B8" s="587">
        <v>439996</v>
      </c>
      <c r="C8" s="587">
        <v>1178509</v>
      </c>
      <c r="D8" s="587">
        <v>593469</v>
      </c>
      <c r="E8" s="587">
        <v>585040</v>
      </c>
      <c r="F8" s="587">
        <v>1148157</v>
      </c>
      <c r="G8" s="587">
        <v>578035</v>
      </c>
      <c r="H8" s="587">
        <v>570122</v>
      </c>
      <c r="I8" s="588">
        <v>30352</v>
      </c>
      <c r="J8" s="589">
        <v>15434</v>
      </c>
      <c r="K8" s="589">
        <v>14918</v>
      </c>
      <c r="L8" s="590">
        <v>2.6094714497404521</v>
      </c>
      <c r="M8" s="591">
        <v>89706</v>
      </c>
      <c r="N8" s="591" t="s">
        <v>900</v>
      </c>
      <c r="O8" s="592">
        <v>2013</v>
      </c>
    </row>
    <row r="9" spans="1:15" s="560" customFormat="1" ht="18" customHeight="1">
      <c r="A9" s="586">
        <v>2014</v>
      </c>
      <c r="B9" s="587">
        <v>454072</v>
      </c>
      <c r="C9" s="587">
        <v>1209169</v>
      </c>
      <c r="D9" s="587">
        <v>609213</v>
      </c>
      <c r="E9" s="587">
        <v>599956</v>
      </c>
      <c r="F9" s="587">
        <v>1174228</v>
      </c>
      <c r="G9" s="587">
        <v>591384</v>
      </c>
      <c r="H9" s="587">
        <v>582844</v>
      </c>
      <c r="I9" s="588">
        <v>34941</v>
      </c>
      <c r="J9" s="589">
        <v>17829</v>
      </c>
      <c r="K9" s="589">
        <v>17112</v>
      </c>
      <c r="L9" s="590">
        <v>2.59</v>
      </c>
      <c r="M9" s="591">
        <v>94472</v>
      </c>
      <c r="N9" s="591" t="s">
        <v>900</v>
      </c>
      <c r="O9" s="592">
        <v>2014</v>
      </c>
    </row>
    <row r="10" spans="1:15" s="560" customFormat="1" ht="18" customHeight="1">
      <c r="A10" s="586">
        <v>2015</v>
      </c>
      <c r="B10" s="587">
        <v>463154</v>
      </c>
      <c r="C10" s="587">
        <v>1221975</v>
      </c>
      <c r="D10" s="587">
        <v>615646</v>
      </c>
      <c r="E10" s="587">
        <v>606328</v>
      </c>
      <c r="F10" s="587">
        <v>1184624</v>
      </c>
      <c r="G10" s="587">
        <v>596508</v>
      </c>
      <c r="H10" s="587">
        <v>588116</v>
      </c>
      <c r="I10" s="588">
        <v>37351</v>
      </c>
      <c r="J10" s="589">
        <v>19138</v>
      </c>
      <c r="K10" s="589">
        <v>18213</v>
      </c>
      <c r="L10" s="590">
        <v>2.6383772999909318</v>
      </c>
      <c r="M10" s="591">
        <v>99750</v>
      </c>
      <c r="N10" s="591" t="s">
        <v>900</v>
      </c>
      <c r="O10" s="592">
        <v>2015</v>
      </c>
    </row>
    <row r="11" spans="1:15" s="595" customFormat="1" ht="18" customHeight="1">
      <c r="A11" s="593">
        <v>2016</v>
      </c>
      <c r="B11" s="535">
        <f>B12+B23++B46+B57</f>
        <v>472194</v>
      </c>
      <c r="C11" s="535">
        <f>C12+C23++C46+C57</f>
        <v>1231224</v>
      </c>
      <c r="D11" s="535">
        <f>D12+D23++D46+D57</f>
        <v>620498</v>
      </c>
      <c r="E11" s="535">
        <f t="shared" ref="E11:K11" si="0">E12+E23+E46+E57</f>
        <v>610726</v>
      </c>
      <c r="F11" s="535">
        <f t="shared" si="0"/>
        <v>1194041</v>
      </c>
      <c r="G11" s="535">
        <f t="shared" si="0"/>
        <v>601152</v>
      </c>
      <c r="H11" s="535">
        <f t="shared" si="0"/>
        <v>592889</v>
      </c>
      <c r="I11" s="535">
        <f t="shared" si="0"/>
        <v>37183</v>
      </c>
      <c r="J11" s="535">
        <f t="shared" si="0"/>
        <v>19346</v>
      </c>
      <c r="K11" s="535">
        <f t="shared" si="0"/>
        <v>17837</v>
      </c>
      <c r="L11" s="536">
        <f>F11/B11</f>
        <v>2.5287085392868187</v>
      </c>
      <c r="M11" s="535">
        <f>M12+M23+M46+M57</f>
        <v>103992</v>
      </c>
      <c r="N11" s="705">
        <v>37.799999999999997</v>
      </c>
      <c r="O11" s="594">
        <v>2016</v>
      </c>
    </row>
    <row r="12" spans="1:15" s="595" customFormat="1" ht="18" customHeight="1">
      <c r="A12" s="447" t="s">
        <v>11</v>
      </c>
      <c r="B12" s="535">
        <f t="shared" ref="B12:K12" si="1">SUM(B13:B22)</f>
        <v>115507</v>
      </c>
      <c r="C12" s="535">
        <f t="shared" si="1"/>
        <v>302819</v>
      </c>
      <c r="D12" s="535">
        <f t="shared" si="1"/>
        <v>152263</v>
      </c>
      <c r="E12" s="535">
        <f t="shared" si="1"/>
        <v>150556</v>
      </c>
      <c r="F12" s="535">
        <f t="shared" si="1"/>
        <v>296479</v>
      </c>
      <c r="G12" s="535">
        <f t="shared" si="1"/>
        <v>148987</v>
      </c>
      <c r="H12" s="535">
        <f t="shared" si="1"/>
        <v>147492</v>
      </c>
      <c r="I12" s="535">
        <f t="shared" si="1"/>
        <v>6340</v>
      </c>
      <c r="J12" s="535">
        <f t="shared" si="1"/>
        <v>3276</v>
      </c>
      <c r="K12" s="535">
        <f t="shared" si="1"/>
        <v>3064</v>
      </c>
      <c r="L12" s="536">
        <f>F12/B12</f>
        <v>2.5667621875730475</v>
      </c>
      <c r="M12" s="535">
        <f>SUM(M13:M22)</f>
        <v>30116</v>
      </c>
      <c r="N12" s="705">
        <v>38.9</v>
      </c>
      <c r="O12" s="473" t="s">
        <v>458</v>
      </c>
    </row>
    <row r="13" spans="1:15" s="560" customFormat="1" ht="18" customHeight="1">
      <c r="A13" s="452" t="s">
        <v>459</v>
      </c>
      <c r="B13" s="596">
        <v>10426</v>
      </c>
      <c r="C13" s="540">
        <v>25991</v>
      </c>
      <c r="D13" s="540">
        <v>13043</v>
      </c>
      <c r="E13" s="540">
        <v>12948</v>
      </c>
      <c r="F13" s="540">
        <v>25562</v>
      </c>
      <c r="G13" s="596">
        <v>12849</v>
      </c>
      <c r="H13" s="596">
        <v>12713</v>
      </c>
      <c r="I13" s="597">
        <v>429</v>
      </c>
      <c r="J13" s="596">
        <v>194</v>
      </c>
      <c r="K13" s="596">
        <v>235</v>
      </c>
      <c r="L13" s="541">
        <v>2.4517552273163199</v>
      </c>
      <c r="M13" s="597">
        <v>3017</v>
      </c>
      <c r="N13" s="707">
        <v>40.9</v>
      </c>
      <c r="O13" s="458" t="s">
        <v>460</v>
      </c>
    </row>
    <row r="14" spans="1:15" s="560" customFormat="1" ht="18" customHeight="1">
      <c r="A14" s="452" t="s">
        <v>12</v>
      </c>
      <c r="B14" s="596">
        <v>18958</v>
      </c>
      <c r="C14" s="540">
        <v>45858</v>
      </c>
      <c r="D14" s="540">
        <v>24175</v>
      </c>
      <c r="E14" s="540">
        <v>21683</v>
      </c>
      <c r="F14" s="540">
        <v>44254</v>
      </c>
      <c r="G14" s="596">
        <v>23224</v>
      </c>
      <c r="H14" s="596">
        <v>21030</v>
      </c>
      <c r="I14" s="597">
        <v>1604</v>
      </c>
      <c r="J14" s="596">
        <v>951</v>
      </c>
      <c r="K14" s="596">
        <v>653</v>
      </c>
      <c r="L14" s="541">
        <v>2.3343179660301701</v>
      </c>
      <c r="M14" s="597">
        <v>3385</v>
      </c>
      <c r="N14" s="597" t="s">
        <v>864</v>
      </c>
      <c r="O14" s="458" t="s">
        <v>461</v>
      </c>
    </row>
    <row r="15" spans="1:15" s="560" customFormat="1" ht="18" customHeight="1">
      <c r="A15" s="452" t="s">
        <v>13</v>
      </c>
      <c r="B15" s="596">
        <v>12210</v>
      </c>
      <c r="C15" s="540">
        <v>35253</v>
      </c>
      <c r="D15" s="540">
        <v>17515</v>
      </c>
      <c r="E15" s="540">
        <v>17738</v>
      </c>
      <c r="F15" s="540">
        <v>35001</v>
      </c>
      <c r="G15" s="596">
        <v>17419</v>
      </c>
      <c r="H15" s="596">
        <v>17582</v>
      </c>
      <c r="I15" s="597">
        <v>252</v>
      </c>
      <c r="J15" s="596">
        <v>96</v>
      </c>
      <c r="K15" s="596">
        <v>156</v>
      </c>
      <c r="L15" s="541">
        <v>2.8665847665847699</v>
      </c>
      <c r="M15" s="597">
        <v>3027</v>
      </c>
      <c r="N15" s="597" t="s">
        <v>865</v>
      </c>
      <c r="O15" s="458" t="s">
        <v>462</v>
      </c>
    </row>
    <row r="16" spans="1:15" s="560" customFormat="1" ht="18" customHeight="1">
      <c r="A16" s="452" t="s">
        <v>14</v>
      </c>
      <c r="B16" s="596">
        <v>12359</v>
      </c>
      <c r="C16" s="540">
        <v>32980</v>
      </c>
      <c r="D16" s="540">
        <v>16357</v>
      </c>
      <c r="E16" s="540">
        <v>16623</v>
      </c>
      <c r="F16" s="540">
        <v>32627</v>
      </c>
      <c r="G16" s="596">
        <v>16194</v>
      </c>
      <c r="H16" s="596">
        <v>16433</v>
      </c>
      <c r="I16" s="597">
        <v>353</v>
      </c>
      <c r="J16" s="596">
        <v>163</v>
      </c>
      <c r="K16" s="596">
        <v>190</v>
      </c>
      <c r="L16" s="541">
        <v>2.6399385063516498</v>
      </c>
      <c r="M16" s="597">
        <v>3447</v>
      </c>
      <c r="N16" s="597" t="s">
        <v>866</v>
      </c>
      <c r="O16" s="458" t="s">
        <v>15</v>
      </c>
    </row>
    <row r="17" spans="1:15" s="560" customFormat="1" ht="18" customHeight="1">
      <c r="A17" s="452" t="s">
        <v>16</v>
      </c>
      <c r="B17" s="596">
        <v>14339</v>
      </c>
      <c r="C17" s="540">
        <v>45730</v>
      </c>
      <c r="D17" s="540">
        <v>22738</v>
      </c>
      <c r="E17" s="540">
        <v>22992</v>
      </c>
      <c r="F17" s="540">
        <v>45555</v>
      </c>
      <c r="G17" s="596">
        <v>22651</v>
      </c>
      <c r="H17" s="596">
        <v>22904</v>
      </c>
      <c r="I17" s="597">
        <v>175</v>
      </c>
      <c r="J17" s="596">
        <v>87</v>
      </c>
      <c r="K17" s="596">
        <v>88</v>
      </c>
      <c r="L17" s="541">
        <v>3.17699979078039</v>
      </c>
      <c r="M17" s="597">
        <v>2588</v>
      </c>
      <c r="N17" s="597" t="s">
        <v>867</v>
      </c>
      <c r="O17" s="458" t="s">
        <v>17</v>
      </c>
    </row>
    <row r="18" spans="1:15" s="560" customFormat="1" ht="18" customHeight="1">
      <c r="A18" s="452" t="s">
        <v>18</v>
      </c>
      <c r="B18" s="596">
        <v>10605</v>
      </c>
      <c r="C18" s="540">
        <v>23890</v>
      </c>
      <c r="D18" s="540">
        <v>12013</v>
      </c>
      <c r="E18" s="540">
        <v>11877</v>
      </c>
      <c r="F18" s="540">
        <v>22059</v>
      </c>
      <c r="G18" s="596">
        <v>11063</v>
      </c>
      <c r="H18" s="596">
        <v>10996</v>
      </c>
      <c r="I18" s="597">
        <v>1831</v>
      </c>
      <c r="J18" s="596">
        <v>950</v>
      </c>
      <c r="K18" s="596">
        <v>881</v>
      </c>
      <c r="L18" s="541">
        <v>2.08005657708628</v>
      </c>
      <c r="M18" s="597">
        <v>3185</v>
      </c>
      <c r="N18" s="597" t="s">
        <v>868</v>
      </c>
      <c r="O18" s="458" t="s">
        <v>463</v>
      </c>
    </row>
    <row r="19" spans="1:15" s="560" customFormat="1" ht="18" customHeight="1">
      <c r="A19" s="452" t="s">
        <v>19</v>
      </c>
      <c r="B19" s="596">
        <v>7823</v>
      </c>
      <c r="C19" s="540">
        <v>19017</v>
      </c>
      <c r="D19" s="540">
        <v>9447</v>
      </c>
      <c r="E19" s="540">
        <v>9570</v>
      </c>
      <c r="F19" s="540">
        <v>18758</v>
      </c>
      <c r="G19" s="596">
        <v>9317</v>
      </c>
      <c r="H19" s="596">
        <v>9441</v>
      </c>
      <c r="I19" s="597">
        <v>259</v>
      </c>
      <c r="J19" s="596">
        <v>130</v>
      </c>
      <c r="K19" s="596">
        <v>129</v>
      </c>
      <c r="L19" s="541">
        <v>2.3978013549789101</v>
      </c>
      <c r="M19" s="597">
        <v>2074</v>
      </c>
      <c r="N19" s="597" t="s">
        <v>869</v>
      </c>
      <c r="O19" s="458" t="s">
        <v>464</v>
      </c>
    </row>
    <row r="20" spans="1:15" s="560" customFormat="1" ht="18" customHeight="1">
      <c r="A20" s="452" t="s">
        <v>20</v>
      </c>
      <c r="B20" s="596">
        <v>12982</v>
      </c>
      <c r="C20" s="540">
        <v>32446</v>
      </c>
      <c r="D20" s="540">
        <v>16292</v>
      </c>
      <c r="E20" s="540">
        <v>16154</v>
      </c>
      <c r="F20" s="540">
        <v>32054</v>
      </c>
      <c r="G20" s="596">
        <v>16119</v>
      </c>
      <c r="H20" s="596">
        <v>15935</v>
      </c>
      <c r="I20" s="597">
        <v>392</v>
      </c>
      <c r="J20" s="596">
        <v>173</v>
      </c>
      <c r="K20" s="596">
        <v>219</v>
      </c>
      <c r="L20" s="541">
        <v>2.4691110768756701</v>
      </c>
      <c r="M20" s="597">
        <v>3919</v>
      </c>
      <c r="N20" s="597" t="s">
        <v>869</v>
      </c>
      <c r="O20" s="458" t="s">
        <v>465</v>
      </c>
    </row>
    <row r="21" spans="1:15" s="560" customFormat="1" ht="18" customHeight="1">
      <c r="A21" s="452" t="s">
        <v>21</v>
      </c>
      <c r="B21" s="596">
        <v>6570</v>
      </c>
      <c r="C21" s="540">
        <v>20541</v>
      </c>
      <c r="D21" s="540">
        <v>9926</v>
      </c>
      <c r="E21" s="540">
        <v>10615</v>
      </c>
      <c r="F21" s="540">
        <v>20519</v>
      </c>
      <c r="G21" s="596">
        <v>9916</v>
      </c>
      <c r="H21" s="596">
        <v>10603</v>
      </c>
      <c r="I21" s="597">
        <v>22</v>
      </c>
      <c r="J21" s="596">
        <v>10</v>
      </c>
      <c r="K21" s="596">
        <v>12</v>
      </c>
      <c r="L21" s="541">
        <v>3.1231354642313498</v>
      </c>
      <c r="M21" s="597">
        <v>2101</v>
      </c>
      <c r="N21" s="597" t="s">
        <v>863</v>
      </c>
      <c r="O21" s="458" t="s">
        <v>22</v>
      </c>
    </row>
    <row r="22" spans="1:15" s="560" customFormat="1" ht="18" customHeight="1">
      <c r="A22" s="452" t="s">
        <v>23</v>
      </c>
      <c r="B22" s="596">
        <v>9235</v>
      </c>
      <c r="C22" s="540">
        <v>21113</v>
      </c>
      <c r="D22" s="540">
        <v>10757</v>
      </c>
      <c r="E22" s="540">
        <v>10356</v>
      </c>
      <c r="F22" s="540">
        <v>20090</v>
      </c>
      <c r="G22" s="596">
        <v>10235</v>
      </c>
      <c r="H22" s="596">
        <v>9855</v>
      </c>
      <c r="I22" s="597">
        <v>1023</v>
      </c>
      <c r="J22" s="596">
        <v>522</v>
      </c>
      <c r="K22" s="596">
        <v>501</v>
      </c>
      <c r="L22" s="541">
        <v>2.1754195993502998</v>
      </c>
      <c r="M22" s="597">
        <v>3373</v>
      </c>
      <c r="N22" s="597" t="s">
        <v>870</v>
      </c>
      <c r="O22" s="458" t="s">
        <v>466</v>
      </c>
    </row>
    <row r="23" spans="1:15" s="595" customFormat="1" ht="18" customHeight="1">
      <c r="A23" s="447" t="s">
        <v>24</v>
      </c>
      <c r="B23" s="535">
        <f t="shared" ref="B23:K23" si="2">SUM(B24:B35)</f>
        <v>140772</v>
      </c>
      <c r="C23" s="535">
        <f t="shared" si="2"/>
        <v>367584</v>
      </c>
      <c r="D23" s="535">
        <f t="shared" si="2"/>
        <v>185413</v>
      </c>
      <c r="E23" s="535">
        <f t="shared" si="2"/>
        <v>182171</v>
      </c>
      <c r="F23" s="535">
        <f t="shared" si="2"/>
        <v>358393</v>
      </c>
      <c r="G23" s="535">
        <f t="shared" si="2"/>
        <v>180766</v>
      </c>
      <c r="H23" s="535">
        <f t="shared" si="2"/>
        <v>177627</v>
      </c>
      <c r="I23" s="535">
        <f t="shared" si="2"/>
        <v>9191</v>
      </c>
      <c r="J23" s="535">
        <f t="shared" si="2"/>
        <v>4647</v>
      </c>
      <c r="K23" s="535">
        <f t="shared" si="2"/>
        <v>4544</v>
      </c>
      <c r="L23" s="536">
        <f>F23/B23</f>
        <v>2.5459111186883754</v>
      </c>
      <c r="M23" s="535">
        <f>SUM(M24:M35)</f>
        <v>30924</v>
      </c>
      <c r="N23" s="706" t="s">
        <v>871</v>
      </c>
      <c r="O23" s="460" t="s">
        <v>467</v>
      </c>
    </row>
    <row r="24" spans="1:15" s="560" customFormat="1" ht="18" customHeight="1">
      <c r="A24" s="452" t="s">
        <v>25</v>
      </c>
      <c r="B24" s="596">
        <v>4483</v>
      </c>
      <c r="C24" s="540">
        <v>12752</v>
      </c>
      <c r="D24" s="540">
        <v>6441</v>
      </c>
      <c r="E24" s="540">
        <v>6311</v>
      </c>
      <c r="F24" s="540">
        <v>10986</v>
      </c>
      <c r="G24" s="540">
        <v>5529</v>
      </c>
      <c r="H24" s="540">
        <v>5457</v>
      </c>
      <c r="I24" s="597">
        <v>1766</v>
      </c>
      <c r="J24" s="596">
        <v>912</v>
      </c>
      <c r="K24" s="596">
        <v>854</v>
      </c>
      <c r="L24" s="541">
        <v>2.45059112201651</v>
      </c>
      <c r="M24" s="597">
        <v>1219</v>
      </c>
      <c r="N24" s="597" t="s">
        <v>872</v>
      </c>
      <c r="O24" s="461" t="s">
        <v>468</v>
      </c>
    </row>
    <row r="25" spans="1:15" s="560" customFormat="1" ht="18" customHeight="1">
      <c r="A25" s="452" t="s">
        <v>26</v>
      </c>
      <c r="B25" s="596">
        <v>12169</v>
      </c>
      <c r="C25" s="540">
        <v>28245</v>
      </c>
      <c r="D25" s="540">
        <v>14469</v>
      </c>
      <c r="E25" s="540">
        <v>13776</v>
      </c>
      <c r="F25" s="540">
        <v>26100</v>
      </c>
      <c r="G25" s="540">
        <v>13367</v>
      </c>
      <c r="H25" s="540">
        <v>12733</v>
      </c>
      <c r="I25" s="597">
        <v>2145</v>
      </c>
      <c r="J25" s="596">
        <v>1102</v>
      </c>
      <c r="K25" s="596">
        <v>1043</v>
      </c>
      <c r="L25" s="541">
        <v>2.1447941490672999</v>
      </c>
      <c r="M25" s="597">
        <v>3114</v>
      </c>
      <c r="N25" s="597" t="s">
        <v>873</v>
      </c>
      <c r="O25" s="461" t="s">
        <v>27</v>
      </c>
    </row>
    <row r="26" spans="1:15" s="560" customFormat="1" ht="18" customHeight="1">
      <c r="A26" s="452" t="s">
        <v>28</v>
      </c>
      <c r="B26" s="596">
        <v>10377</v>
      </c>
      <c r="C26" s="540">
        <v>24816</v>
      </c>
      <c r="D26" s="540">
        <v>12456</v>
      </c>
      <c r="E26" s="540">
        <v>12360</v>
      </c>
      <c r="F26" s="540">
        <v>23580</v>
      </c>
      <c r="G26" s="540">
        <v>11816</v>
      </c>
      <c r="H26" s="540">
        <v>11764</v>
      </c>
      <c r="I26" s="597">
        <v>1236</v>
      </c>
      <c r="J26" s="596">
        <v>640</v>
      </c>
      <c r="K26" s="596">
        <v>596</v>
      </c>
      <c r="L26" s="541">
        <v>2.2723330442324401</v>
      </c>
      <c r="M26" s="597">
        <v>2931</v>
      </c>
      <c r="N26" s="597" t="s">
        <v>874</v>
      </c>
      <c r="O26" s="461" t="s">
        <v>29</v>
      </c>
    </row>
    <row r="27" spans="1:15" s="560" customFormat="1" ht="18" customHeight="1">
      <c r="A27" s="452" t="s">
        <v>30</v>
      </c>
      <c r="B27" s="596">
        <v>14365</v>
      </c>
      <c r="C27" s="540">
        <v>38764</v>
      </c>
      <c r="D27" s="540">
        <v>19825</v>
      </c>
      <c r="E27" s="540">
        <v>18939</v>
      </c>
      <c r="F27" s="540">
        <v>37691</v>
      </c>
      <c r="G27" s="540">
        <v>19185</v>
      </c>
      <c r="H27" s="540">
        <v>18506</v>
      </c>
      <c r="I27" s="597">
        <v>1073</v>
      </c>
      <c r="J27" s="596">
        <v>640</v>
      </c>
      <c r="K27" s="596">
        <v>433</v>
      </c>
      <c r="L27" s="541">
        <v>2.6238078663417999</v>
      </c>
      <c r="M27" s="597">
        <v>3739</v>
      </c>
      <c r="N27" s="597" t="s">
        <v>875</v>
      </c>
      <c r="O27" s="461" t="s">
        <v>31</v>
      </c>
    </row>
    <row r="28" spans="1:15" s="560" customFormat="1" ht="18" customHeight="1">
      <c r="A28" s="452" t="s">
        <v>32</v>
      </c>
      <c r="B28" s="596">
        <v>16822</v>
      </c>
      <c r="C28" s="540">
        <v>42523</v>
      </c>
      <c r="D28" s="540">
        <v>21520</v>
      </c>
      <c r="E28" s="540">
        <v>21003</v>
      </c>
      <c r="F28" s="540">
        <v>41745</v>
      </c>
      <c r="G28" s="540">
        <v>21148</v>
      </c>
      <c r="H28" s="540">
        <v>20597</v>
      </c>
      <c r="I28" s="597">
        <v>778</v>
      </c>
      <c r="J28" s="596">
        <v>372</v>
      </c>
      <c r="K28" s="596">
        <v>406</v>
      </c>
      <c r="L28" s="541">
        <v>2.4815717512780902</v>
      </c>
      <c r="M28" s="597">
        <v>4344</v>
      </c>
      <c r="N28" s="597" t="s">
        <v>876</v>
      </c>
      <c r="O28" s="461" t="s">
        <v>33</v>
      </c>
    </row>
    <row r="29" spans="1:15" s="560" customFormat="1" ht="18" customHeight="1">
      <c r="A29" s="452" t="s">
        <v>34</v>
      </c>
      <c r="B29" s="596">
        <v>10802</v>
      </c>
      <c r="C29" s="540">
        <v>28110</v>
      </c>
      <c r="D29" s="540">
        <v>14195</v>
      </c>
      <c r="E29" s="540">
        <v>13915</v>
      </c>
      <c r="F29" s="540">
        <v>27615</v>
      </c>
      <c r="G29" s="540">
        <v>13977</v>
      </c>
      <c r="H29" s="540">
        <v>13638</v>
      </c>
      <c r="I29" s="597">
        <v>495</v>
      </c>
      <c r="J29" s="596">
        <v>218</v>
      </c>
      <c r="K29" s="596">
        <v>277</v>
      </c>
      <c r="L29" s="541">
        <v>2.5564710238844701</v>
      </c>
      <c r="M29" s="597">
        <v>2724</v>
      </c>
      <c r="N29" s="597" t="s">
        <v>877</v>
      </c>
      <c r="O29" s="461" t="s">
        <v>469</v>
      </c>
    </row>
    <row r="30" spans="1:15" s="560" customFormat="1" ht="18" customHeight="1">
      <c r="A30" s="452" t="s">
        <v>798</v>
      </c>
      <c r="B30" s="596">
        <v>12538</v>
      </c>
      <c r="C30" s="540">
        <v>36786</v>
      </c>
      <c r="D30" s="540">
        <v>18247</v>
      </c>
      <c r="E30" s="540">
        <v>18539</v>
      </c>
      <c r="F30" s="540">
        <v>36573</v>
      </c>
      <c r="G30" s="540">
        <v>18155</v>
      </c>
      <c r="H30" s="540">
        <v>18418</v>
      </c>
      <c r="I30" s="597">
        <v>213</v>
      </c>
      <c r="J30" s="596">
        <v>92</v>
      </c>
      <c r="K30" s="596">
        <v>121</v>
      </c>
      <c r="L30" s="541">
        <v>2.9169724038921698</v>
      </c>
      <c r="M30" s="597">
        <v>3065</v>
      </c>
      <c r="N30" s="597" t="s">
        <v>878</v>
      </c>
      <c r="O30" s="462" t="s">
        <v>803</v>
      </c>
    </row>
    <row r="31" spans="1:15" s="560" customFormat="1" ht="18" customHeight="1">
      <c r="A31" s="452" t="s">
        <v>799</v>
      </c>
      <c r="B31" s="596">
        <v>10391</v>
      </c>
      <c r="C31" s="540">
        <v>29378</v>
      </c>
      <c r="D31" s="540">
        <v>14552</v>
      </c>
      <c r="E31" s="540">
        <v>14826</v>
      </c>
      <c r="F31" s="540">
        <v>29210</v>
      </c>
      <c r="G31" s="540">
        <v>14466</v>
      </c>
      <c r="H31" s="540">
        <v>14744</v>
      </c>
      <c r="I31" s="597">
        <v>168</v>
      </c>
      <c r="J31" s="596">
        <v>86</v>
      </c>
      <c r="K31" s="596">
        <v>82</v>
      </c>
      <c r="L31" s="541">
        <v>2.8110865171783299</v>
      </c>
      <c r="M31" s="597">
        <v>2163</v>
      </c>
      <c r="N31" s="597" t="s">
        <v>879</v>
      </c>
      <c r="O31" s="462" t="s">
        <v>804</v>
      </c>
    </row>
    <row r="32" spans="1:15" s="560" customFormat="1" ht="18" customHeight="1">
      <c r="A32" s="452" t="s">
        <v>35</v>
      </c>
      <c r="B32" s="596">
        <v>11480</v>
      </c>
      <c r="C32" s="540">
        <v>26039</v>
      </c>
      <c r="D32" s="540">
        <v>13153</v>
      </c>
      <c r="E32" s="540">
        <v>12886</v>
      </c>
      <c r="F32" s="540">
        <v>25421</v>
      </c>
      <c r="G32" s="540">
        <v>12871</v>
      </c>
      <c r="H32" s="540">
        <v>12550</v>
      </c>
      <c r="I32" s="597">
        <v>618</v>
      </c>
      <c r="J32" s="596">
        <v>282</v>
      </c>
      <c r="K32" s="596">
        <v>336</v>
      </c>
      <c r="L32" s="541">
        <v>2.2143728222996502</v>
      </c>
      <c r="M32" s="597">
        <v>2103</v>
      </c>
      <c r="N32" s="597" t="s">
        <v>863</v>
      </c>
      <c r="O32" s="461" t="s">
        <v>470</v>
      </c>
    </row>
    <row r="33" spans="1:15" s="560" customFormat="1" ht="18" customHeight="1">
      <c r="A33" s="452" t="s">
        <v>36</v>
      </c>
      <c r="B33" s="596">
        <v>16478</v>
      </c>
      <c r="C33" s="540">
        <v>51209</v>
      </c>
      <c r="D33" s="540">
        <v>25388</v>
      </c>
      <c r="E33" s="540">
        <v>25821</v>
      </c>
      <c r="F33" s="540">
        <v>51047</v>
      </c>
      <c r="G33" s="540">
        <v>25325</v>
      </c>
      <c r="H33" s="540">
        <v>25722</v>
      </c>
      <c r="I33" s="597">
        <v>162</v>
      </c>
      <c r="J33" s="596">
        <v>63</v>
      </c>
      <c r="K33" s="596">
        <v>99</v>
      </c>
      <c r="L33" s="541">
        <v>3.0978880932152002</v>
      </c>
      <c r="M33" s="597">
        <v>2642</v>
      </c>
      <c r="N33" s="597" t="s">
        <v>867</v>
      </c>
      <c r="O33" s="461" t="s">
        <v>471</v>
      </c>
    </row>
    <row r="34" spans="1:15" s="560" customFormat="1" ht="18" customHeight="1">
      <c r="A34" s="452" t="s">
        <v>37</v>
      </c>
      <c r="B34" s="596">
        <v>14675</v>
      </c>
      <c r="C34" s="540">
        <v>30391</v>
      </c>
      <c r="D34" s="540">
        <v>15833</v>
      </c>
      <c r="E34" s="540">
        <v>14558</v>
      </c>
      <c r="F34" s="540">
        <v>29924</v>
      </c>
      <c r="G34" s="540">
        <v>15625</v>
      </c>
      <c r="H34" s="540">
        <v>14299</v>
      </c>
      <c r="I34" s="597">
        <v>467</v>
      </c>
      <c r="J34" s="596">
        <v>208</v>
      </c>
      <c r="K34" s="596">
        <v>259</v>
      </c>
      <c r="L34" s="541">
        <v>2.0391141396933601</v>
      </c>
      <c r="M34" s="597">
        <v>1468</v>
      </c>
      <c r="N34" s="597" t="s">
        <v>880</v>
      </c>
      <c r="O34" s="458" t="s">
        <v>472</v>
      </c>
    </row>
    <row r="35" spans="1:15" s="560" customFormat="1" ht="18" customHeight="1">
      <c r="A35" s="452" t="s">
        <v>38</v>
      </c>
      <c r="B35" s="596">
        <v>6192</v>
      </c>
      <c r="C35" s="540">
        <v>18571</v>
      </c>
      <c r="D35" s="540">
        <v>9334</v>
      </c>
      <c r="E35" s="540">
        <v>9237</v>
      </c>
      <c r="F35" s="540">
        <v>18501</v>
      </c>
      <c r="G35" s="540">
        <v>9302</v>
      </c>
      <c r="H35" s="540">
        <v>9199</v>
      </c>
      <c r="I35" s="597">
        <v>70</v>
      </c>
      <c r="J35" s="596">
        <v>32</v>
      </c>
      <c r="K35" s="596">
        <v>38</v>
      </c>
      <c r="L35" s="541">
        <v>2.98788759689922</v>
      </c>
      <c r="M35" s="597">
        <v>1412</v>
      </c>
      <c r="N35" s="597" t="s">
        <v>881</v>
      </c>
      <c r="O35" s="461" t="s">
        <v>39</v>
      </c>
    </row>
    <row r="36" spans="1:15" ht="3.75" customHeight="1" thickBot="1">
      <c r="A36" s="598"/>
      <c r="B36" s="599"/>
      <c r="C36" s="599"/>
      <c r="D36" s="599"/>
      <c r="E36" s="599"/>
      <c r="F36" s="599"/>
      <c r="G36" s="599"/>
      <c r="H36" s="599"/>
      <c r="I36" s="599"/>
      <c r="J36" s="599"/>
      <c r="K36" s="599"/>
      <c r="L36" s="558"/>
      <c r="M36" s="558"/>
      <c r="N36" s="558"/>
      <c r="O36" s="600"/>
    </row>
    <row r="37" spans="1:15" ht="18.75" customHeight="1">
      <c r="A37" s="759" t="s">
        <v>706</v>
      </c>
      <c r="B37" s="759"/>
      <c r="C37" s="759"/>
      <c r="D37" s="759"/>
      <c r="E37" s="759"/>
      <c r="F37" s="759"/>
      <c r="G37" s="759"/>
      <c r="H37" s="759"/>
      <c r="I37" s="602"/>
      <c r="J37" s="602"/>
      <c r="K37" s="602"/>
      <c r="L37" s="752" t="s">
        <v>735</v>
      </c>
      <c r="M37" s="752"/>
      <c r="N37" s="752"/>
      <c r="O37" s="752"/>
    </row>
    <row r="38" spans="1:15" s="437" customFormat="1" ht="18.75" customHeight="1">
      <c r="A38" s="437" t="s">
        <v>642</v>
      </c>
      <c r="I38" s="437" t="s">
        <v>641</v>
      </c>
    </row>
    <row r="39" spans="1:15" ht="18.75" customHeight="1">
      <c r="A39" s="603" t="s">
        <v>787</v>
      </c>
      <c r="C39" s="604"/>
      <c r="M39" s="760"/>
      <c r="N39" s="760"/>
      <c r="O39" s="760"/>
    </row>
    <row r="40" spans="1:15" s="556" customFormat="1" ht="30" customHeight="1">
      <c r="A40" s="757" t="s">
        <v>624</v>
      </c>
      <c r="B40" s="757"/>
      <c r="C40" s="757"/>
      <c r="D40" s="757"/>
      <c r="E40" s="757"/>
      <c r="F40" s="757"/>
      <c r="G40" s="757"/>
      <c r="H40" s="757"/>
      <c r="I40" s="758" t="s">
        <v>626</v>
      </c>
      <c r="J40" s="758"/>
      <c r="K40" s="758"/>
      <c r="L40" s="758"/>
      <c r="M40" s="758"/>
      <c r="N40" s="758"/>
      <c r="O40" s="758"/>
    </row>
    <row r="41" spans="1:15" s="560" customFormat="1" ht="19.5" customHeight="1" thickBot="1">
      <c r="A41" s="557" t="s">
        <v>8</v>
      </c>
      <c r="B41" s="557"/>
      <c r="C41" s="558"/>
      <c r="D41" s="557"/>
      <c r="E41" s="557"/>
      <c r="F41" s="557"/>
      <c r="G41" s="557"/>
      <c r="H41" s="557"/>
      <c r="I41" s="557"/>
      <c r="J41" s="557"/>
      <c r="K41" s="558"/>
      <c r="L41" s="557"/>
      <c r="M41" s="557"/>
      <c r="N41" s="557"/>
      <c r="O41" s="559" t="s">
        <v>473</v>
      </c>
    </row>
    <row r="42" spans="1:15" s="560" customFormat="1" ht="15" customHeight="1">
      <c r="A42" s="561"/>
      <c r="B42" s="562" t="s">
        <v>791</v>
      </c>
      <c r="C42" s="761" t="s">
        <v>628</v>
      </c>
      <c r="D42" s="762"/>
      <c r="E42" s="762"/>
      <c r="F42" s="762"/>
      <c r="G42" s="762"/>
      <c r="H42" s="762"/>
      <c r="I42" s="762" t="s">
        <v>629</v>
      </c>
      <c r="J42" s="762"/>
      <c r="K42" s="763"/>
      <c r="L42" s="563" t="s">
        <v>474</v>
      </c>
      <c r="M42" s="578" t="s">
        <v>475</v>
      </c>
      <c r="N42" s="578"/>
      <c r="O42" s="578" t="s">
        <v>476</v>
      </c>
    </row>
    <row r="43" spans="1:15" s="560" customFormat="1" ht="15" customHeight="1">
      <c r="A43" s="561" t="s">
        <v>477</v>
      </c>
      <c r="B43" s="566"/>
      <c r="C43" s="565" t="s">
        <v>627</v>
      </c>
      <c r="D43" s="567"/>
      <c r="E43" s="568"/>
      <c r="F43" s="565" t="s">
        <v>478</v>
      </c>
      <c r="G43" s="569"/>
      <c r="H43" s="569"/>
      <c r="I43" s="565" t="s">
        <v>479</v>
      </c>
      <c r="J43" s="570"/>
      <c r="K43" s="571"/>
      <c r="L43" s="563" t="s">
        <v>480</v>
      </c>
      <c r="M43" s="578" t="s">
        <v>481</v>
      </c>
      <c r="N43" s="578"/>
      <c r="O43" s="578" t="s">
        <v>482</v>
      </c>
    </row>
    <row r="44" spans="1:15" s="560" customFormat="1" ht="15" customHeight="1">
      <c r="A44" s="561" t="s">
        <v>483</v>
      </c>
      <c r="B44" s="572" t="s">
        <v>484</v>
      </c>
      <c r="C44" s="573"/>
      <c r="D44" s="573" t="s">
        <v>0</v>
      </c>
      <c r="E44" s="574" t="s">
        <v>1</v>
      </c>
      <c r="F44" s="573" t="s">
        <v>476</v>
      </c>
      <c r="G44" s="574" t="s">
        <v>0</v>
      </c>
      <c r="H44" s="575" t="s">
        <v>1</v>
      </c>
      <c r="I44" s="573" t="s">
        <v>476</v>
      </c>
      <c r="J44" s="576" t="s">
        <v>0</v>
      </c>
      <c r="K44" s="577" t="s">
        <v>1</v>
      </c>
      <c r="L44" s="578" t="s">
        <v>485</v>
      </c>
      <c r="M44" s="605" t="s">
        <v>486</v>
      </c>
      <c r="N44" s="605"/>
      <c r="O44" s="578" t="s">
        <v>487</v>
      </c>
    </row>
    <row r="45" spans="1:15" s="560" customFormat="1" ht="15" customHeight="1">
      <c r="A45" s="579"/>
      <c r="B45" s="580" t="s">
        <v>488</v>
      </c>
      <c r="C45" s="581" t="s">
        <v>10</v>
      </c>
      <c r="D45" s="582" t="s">
        <v>3</v>
      </c>
      <c r="E45" s="582" t="s">
        <v>4</v>
      </c>
      <c r="F45" s="581" t="s">
        <v>489</v>
      </c>
      <c r="G45" s="583" t="s">
        <v>3</v>
      </c>
      <c r="H45" s="584" t="s">
        <v>4</v>
      </c>
      <c r="I45" s="581" t="s">
        <v>490</v>
      </c>
      <c r="J45" s="582" t="s">
        <v>3</v>
      </c>
      <c r="K45" s="581" t="s">
        <v>4</v>
      </c>
      <c r="L45" s="584" t="s">
        <v>491</v>
      </c>
      <c r="M45" s="606" t="s">
        <v>492</v>
      </c>
      <c r="N45" s="606"/>
      <c r="O45" s="607"/>
    </row>
    <row r="46" spans="1:15" s="595" customFormat="1" ht="24" customHeight="1">
      <c r="A46" s="472" t="s">
        <v>40</v>
      </c>
      <c r="B46" s="535">
        <f t="shared" ref="B46:K46" si="3">SUM(B47:B56)</f>
        <v>88317</v>
      </c>
      <c r="C46" s="535">
        <f t="shared" si="3"/>
        <v>212983</v>
      </c>
      <c r="D46" s="535">
        <f t="shared" si="3"/>
        <v>107566</v>
      </c>
      <c r="E46" s="535">
        <f t="shared" si="3"/>
        <v>105417</v>
      </c>
      <c r="F46" s="535">
        <f t="shared" si="3"/>
        <v>198515</v>
      </c>
      <c r="G46" s="535">
        <f t="shared" si="3"/>
        <v>99947</v>
      </c>
      <c r="H46" s="535">
        <f t="shared" si="3"/>
        <v>98568</v>
      </c>
      <c r="I46" s="535">
        <f t="shared" si="3"/>
        <v>14468</v>
      </c>
      <c r="J46" s="535">
        <f t="shared" si="3"/>
        <v>7619</v>
      </c>
      <c r="K46" s="535">
        <f t="shared" si="3"/>
        <v>6849</v>
      </c>
      <c r="L46" s="536">
        <f>F46/B46</f>
        <v>2.2477552453095102</v>
      </c>
      <c r="M46" s="535">
        <f>SUM(M47:M56)</f>
        <v>23810</v>
      </c>
      <c r="N46" s="705" t="s">
        <v>862</v>
      </c>
      <c r="O46" s="460" t="s">
        <v>493</v>
      </c>
    </row>
    <row r="47" spans="1:15" ht="24" customHeight="1">
      <c r="A47" s="452" t="s">
        <v>494</v>
      </c>
      <c r="B47" s="596">
        <v>6259</v>
      </c>
      <c r="C47" s="540">
        <v>12509</v>
      </c>
      <c r="D47" s="540">
        <v>6668</v>
      </c>
      <c r="E47" s="540">
        <v>5841</v>
      </c>
      <c r="F47" s="540">
        <v>11336</v>
      </c>
      <c r="G47" s="596">
        <v>6036</v>
      </c>
      <c r="H47" s="596">
        <v>5300</v>
      </c>
      <c r="I47" s="597">
        <v>1173</v>
      </c>
      <c r="J47" s="596">
        <v>632</v>
      </c>
      <c r="K47" s="596">
        <v>541</v>
      </c>
      <c r="L47" s="541">
        <v>1.8111519412046699</v>
      </c>
      <c r="M47" s="597">
        <v>2277</v>
      </c>
      <c r="N47" s="597" t="s">
        <v>882</v>
      </c>
      <c r="O47" s="458" t="s">
        <v>495</v>
      </c>
    </row>
    <row r="48" spans="1:15" ht="24" customHeight="1">
      <c r="A48" s="452" t="s">
        <v>496</v>
      </c>
      <c r="B48" s="596">
        <v>5403</v>
      </c>
      <c r="C48" s="540">
        <v>11848</v>
      </c>
      <c r="D48" s="540">
        <v>6169</v>
      </c>
      <c r="E48" s="540">
        <v>5679</v>
      </c>
      <c r="F48" s="540">
        <v>10576</v>
      </c>
      <c r="G48" s="596">
        <v>5509</v>
      </c>
      <c r="H48" s="596">
        <v>5067</v>
      </c>
      <c r="I48" s="597">
        <v>1272</v>
      </c>
      <c r="J48" s="596">
        <v>660</v>
      </c>
      <c r="K48" s="596">
        <v>612</v>
      </c>
      <c r="L48" s="541">
        <v>1.9574310568202899</v>
      </c>
      <c r="M48" s="597">
        <v>1744</v>
      </c>
      <c r="N48" s="597" t="s">
        <v>883</v>
      </c>
      <c r="O48" s="458" t="s">
        <v>497</v>
      </c>
    </row>
    <row r="49" spans="1:15" ht="24" customHeight="1">
      <c r="A49" s="452" t="s">
        <v>498</v>
      </c>
      <c r="B49" s="596">
        <v>6030</v>
      </c>
      <c r="C49" s="540">
        <v>13682</v>
      </c>
      <c r="D49" s="540">
        <v>7064</v>
      </c>
      <c r="E49" s="540">
        <v>6618</v>
      </c>
      <c r="F49" s="540">
        <v>11329</v>
      </c>
      <c r="G49" s="596">
        <v>5815</v>
      </c>
      <c r="H49" s="596">
        <v>5514</v>
      </c>
      <c r="I49" s="597">
        <v>2353</v>
      </c>
      <c r="J49" s="596">
        <v>1249</v>
      </c>
      <c r="K49" s="596">
        <v>1104</v>
      </c>
      <c r="L49" s="541">
        <v>1.8787728026534001</v>
      </c>
      <c r="M49" s="597">
        <v>1530</v>
      </c>
      <c r="N49" s="597" t="s">
        <v>884</v>
      </c>
      <c r="O49" s="458" t="s">
        <v>499</v>
      </c>
    </row>
    <row r="50" spans="1:15" ht="24" customHeight="1">
      <c r="A50" s="452" t="s">
        <v>500</v>
      </c>
      <c r="B50" s="596">
        <v>5223</v>
      </c>
      <c r="C50" s="540">
        <v>13943</v>
      </c>
      <c r="D50" s="540">
        <v>7211</v>
      </c>
      <c r="E50" s="540">
        <v>6732</v>
      </c>
      <c r="F50" s="540">
        <v>10629</v>
      </c>
      <c r="G50" s="596">
        <v>5418</v>
      </c>
      <c r="H50" s="596">
        <v>5211</v>
      </c>
      <c r="I50" s="597">
        <v>3314</v>
      </c>
      <c r="J50" s="596">
        <v>1793</v>
      </c>
      <c r="K50" s="596">
        <v>1521</v>
      </c>
      <c r="L50" s="541">
        <v>2.0350373348650201</v>
      </c>
      <c r="M50" s="597">
        <v>1749</v>
      </c>
      <c r="N50" s="597" t="s">
        <v>885</v>
      </c>
      <c r="O50" s="458" t="s">
        <v>501</v>
      </c>
    </row>
    <row r="51" spans="1:15" ht="24" customHeight="1">
      <c r="A51" s="452" t="s">
        <v>502</v>
      </c>
      <c r="B51" s="596">
        <v>10236</v>
      </c>
      <c r="C51" s="540">
        <v>27244</v>
      </c>
      <c r="D51" s="540">
        <v>13349</v>
      </c>
      <c r="E51" s="540">
        <v>13895</v>
      </c>
      <c r="F51" s="540">
        <v>25675</v>
      </c>
      <c r="G51" s="596">
        <v>12514</v>
      </c>
      <c r="H51" s="596">
        <v>13161</v>
      </c>
      <c r="I51" s="597">
        <v>1569</v>
      </c>
      <c r="J51" s="596">
        <v>835</v>
      </c>
      <c r="K51" s="596">
        <v>734</v>
      </c>
      <c r="L51" s="541">
        <v>2.5083040250097701</v>
      </c>
      <c r="M51" s="597">
        <v>3168</v>
      </c>
      <c r="N51" s="597" t="s">
        <v>886</v>
      </c>
      <c r="O51" s="458" t="s">
        <v>503</v>
      </c>
    </row>
    <row r="52" spans="1:15" ht="24" customHeight="1">
      <c r="A52" s="452" t="s">
        <v>504</v>
      </c>
      <c r="B52" s="596">
        <v>9736</v>
      </c>
      <c r="C52" s="540">
        <v>29373</v>
      </c>
      <c r="D52" s="540">
        <v>14383</v>
      </c>
      <c r="E52" s="540">
        <v>14990</v>
      </c>
      <c r="F52" s="540">
        <v>29197</v>
      </c>
      <c r="G52" s="596">
        <v>14305</v>
      </c>
      <c r="H52" s="596">
        <v>14892</v>
      </c>
      <c r="I52" s="597">
        <v>176</v>
      </c>
      <c r="J52" s="596">
        <v>78</v>
      </c>
      <c r="K52" s="596">
        <v>98</v>
      </c>
      <c r="L52" s="541">
        <v>2.9988701725554598</v>
      </c>
      <c r="M52" s="597">
        <v>2339</v>
      </c>
      <c r="N52" s="597" t="s">
        <v>887</v>
      </c>
      <c r="O52" s="458" t="s">
        <v>41</v>
      </c>
    </row>
    <row r="53" spans="1:15" ht="24" customHeight="1">
      <c r="A53" s="452" t="s">
        <v>505</v>
      </c>
      <c r="B53" s="596">
        <v>6989</v>
      </c>
      <c r="C53" s="540">
        <v>15935</v>
      </c>
      <c r="D53" s="540">
        <v>8110</v>
      </c>
      <c r="E53" s="540">
        <v>7825</v>
      </c>
      <c r="F53" s="540">
        <v>14322</v>
      </c>
      <c r="G53" s="596">
        <v>7269</v>
      </c>
      <c r="H53" s="596">
        <v>7053</v>
      </c>
      <c r="I53" s="597">
        <v>1613</v>
      </c>
      <c r="J53" s="596">
        <v>841</v>
      </c>
      <c r="K53" s="596">
        <v>772</v>
      </c>
      <c r="L53" s="541">
        <v>2.0492202031764202</v>
      </c>
      <c r="M53" s="597">
        <v>2515</v>
      </c>
      <c r="N53" s="597" t="s">
        <v>888</v>
      </c>
      <c r="O53" s="461" t="s">
        <v>42</v>
      </c>
    </row>
    <row r="54" spans="1:15" ht="24" customHeight="1">
      <c r="A54" s="452" t="s">
        <v>506</v>
      </c>
      <c r="B54" s="596">
        <v>10737</v>
      </c>
      <c r="C54" s="540">
        <v>23520</v>
      </c>
      <c r="D54" s="540">
        <v>11744</v>
      </c>
      <c r="E54" s="540">
        <v>11776</v>
      </c>
      <c r="F54" s="540">
        <v>22850</v>
      </c>
      <c r="G54" s="596">
        <v>11414</v>
      </c>
      <c r="H54" s="596">
        <v>11436</v>
      </c>
      <c r="I54" s="597">
        <v>670</v>
      </c>
      <c r="J54" s="596">
        <v>330</v>
      </c>
      <c r="K54" s="596">
        <v>340</v>
      </c>
      <c r="L54" s="541">
        <v>2.12815497811307</v>
      </c>
      <c r="M54" s="597">
        <v>2891</v>
      </c>
      <c r="N54" s="597" t="s">
        <v>889</v>
      </c>
      <c r="O54" s="461" t="s">
        <v>507</v>
      </c>
    </row>
    <row r="55" spans="1:15" ht="24" customHeight="1">
      <c r="A55" s="452" t="s">
        <v>508</v>
      </c>
      <c r="B55" s="596">
        <v>7271</v>
      </c>
      <c r="C55" s="540">
        <v>18858</v>
      </c>
      <c r="D55" s="540">
        <v>9472</v>
      </c>
      <c r="E55" s="540">
        <v>9386</v>
      </c>
      <c r="F55" s="540">
        <v>18660</v>
      </c>
      <c r="G55" s="596">
        <v>9369</v>
      </c>
      <c r="H55" s="596">
        <v>9291</v>
      </c>
      <c r="I55" s="597">
        <v>198</v>
      </c>
      <c r="J55" s="596">
        <v>103</v>
      </c>
      <c r="K55" s="596">
        <v>95</v>
      </c>
      <c r="L55" s="541">
        <v>2.56635951038372</v>
      </c>
      <c r="M55" s="597">
        <v>1509</v>
      </c>
      <c r="N55" s="597" t="s">
        <v>890</v>
      </c>
      <c r="O55" s="458" t="s">
        <v>509</v>
      </c>
    </row>
    <row r="56" spans="1:15" ht="24" customHeight="1">
      <c r="A56" s="452" t="s">
        <v>510</v>
      </c>
      <c r="B56" s="596">
        <v>20433</v>
      </c>
      <c r="C56" s="540">
        <v>46071</v>
      </c>
      <c r="D56" s="540">
        <v>23396</v>
      </c>
      <c r="E56" s="540">
        <v>22675</v>
      </c>
      <c r="F56" s="540">
        <v>43941</v>
      </c>
      <c r="G56" s="596">
        <v>22298</v>
      </c>
      <c r="H56" s="596">
        <v>21643</v>
      </c>
      <c r="I56" s="597">
        <v>2130</v>
      </c>
      <c r="J56" s="596">
        <v>1098</v>
      </c>
      <c r="K56" s="596">
        <v>1032</v>
      </c>
      <c r="L56" s="541">
        <v>2.1504918514168301</v>
      </c>
      <c r="M56" s="597">
        <v>4088</v>
      </c>
      <c r="N56" s="597" t="s">
        <v>891</v>
      </c>
      <c r="O56" s="458" t="s">
        <v>511</v>
      </c>
    </row>
    <row r="57" spans="1:15" s="595" customFormat="1" ht="24" customHeight="1">
      <c r="A57" s="447" t="s">
        <v>43</v>
      </c>
      <c r="B57" s="535">
        <f t="shared" ref="B57:K57" si="4">SUM(B58:B67)</f>
        <v>127598</v>
      </c>
      <c r="C57" s="535">
        <f t="shared" si="4"/>
        <v>347838</v>
      </c>
      <c r="D57" s="535">
        <f t="shared" si="4"/>
        <v>175256</v>
      </c>
      <c r="E57" s="535">
        <f t="shared" si="4"/>
        <v>172582</v>
      </c>
      <c r="F57" s="535">
        <f t="shared" si="4"/>
        <v>340654</v>
      </c>
      <c r="G57" s="535">
        <f t="shared" si="4"/>
        <v>171452</v>
      </c>
      <c r="H57" s="535">
        <f t="shared" si="4"/>
        <v>169202</v>
      </c>
      <c r="I57" s="535">
        <f t="shared" si="4"/>
        <v>7184</v>
      </c>
      <c r="J57" s="535">
        <f t="shared" si="4"/>
        <v>3804</v>
      </c>
      <c r="K57" s="535">
        <f t="shared" si="4"/>
        <v>3380</v>
      </c>
      <c r="L57" s="536">
        <f>F57/B57</f>
        <v>2.669744039875233</v>
      </c>
      <c r="M57" s="535">
        <f>SUM(M58:M67)</f>
        <v>19142</v>
      </c>
      <c r="N57" s="705" t="s">
        <v>892</v>
      </c>
      <c r="O57" s="473" t="s">
        <v>512</v>
      </c>
    </row>
    <row r="58" spans="1:15" ht="24" customHeight="1">
      <c r="A58" s="452" t="s">
        <v>44</v>
      </c>
      <c r="B58" s="608">
        <v>7952</v>
      </c>
      <c r="C58" s="540">
        <v>21631</v>
      </c>
      <c r="D58" s="540">
        <v>10930</v>
      </c>
      <c r="E58" s="540">
        <v>10701</v>
      </c>
      <c r="F58" s="540">
        <v>20815</v>
      </c>
      <c r="G58" s="608">
        <v>10487</v>
      </c>
      <c r="H58" s="608">
        <v>10328</v>
      </c>
      <c r="I58" s="597">
        <v>816</v>
      </c>
      <c r="J58" s="608">
        <v>443</v>
      </c>
      <c r="K58" s="608">
        <v>373</v>
      </c>
      <c r="L58" s="541">
        <v>2.6175804828973801</v>
      </c>
      <c r="M58" s="597">
        <v>1714</v>
      </c>
      <c r="N58" s="597" t="s">
        <v>887</v>
      </c>
      <c r="O58" s="458" t="s">
        <v>513</v>
      </c>
    </row>
    <row r="59" spans="1:15" ht="24" customHeight="1">
      <c r="A59" s="452" t="s">
        <v>45</v>
      </c>
      <c r="B59" s="608">
        <v>6516</v>
      </c>
      <c r="C59" s="540">
        <v>17314</v>
      </c>
      <c r="D59" s="540">
        <v>8616</v>
      </c>
      <c r="E59" s="540">
        <v>8698</v>
      </c>
      <c r="F59" s="540">
        <v>16841</v>
      </c>
      <c r="G59" s="608">
        <v>8371</v>
      </c>
      <c r="H59" s="608">
        <v>8470</v>
      </c>
      <c r="I59" s="597">
        <v>473</v>
      </c>
      <c r="J59" s="608">
        <v>245</v>
      </c>
      <c r="K59" s="608">
        <v>228</v>
      </c>
      <c r="L59" s="541">
        <v>2.5845610804174299</v>
      </c>
      <c r="M59" s="597">
        <v>1522</v>
      </c>
      <c r="N59" s="597" t="s">
        <v>893</v>
      </c>
      <c r="O59" s="458" t="s">
        <v>46</v>
      </c>
    </row>
    <row r="60" spans="1:15" ht="24" customHeight="1">
      <c r="A60" s="452" t="s">
        <v>47</v>
      </c>
      <c r="B60" s="608">
        <v>15282</v>
      </c>
      <c r="C60" s="540">
        <v>39383</v>
      </c>
      <c r="D60" s="540">
        <v>20332</v>
      </c>
      <c r="E60" s="540">
        <v>19051</v>
      </c>
      <c r="F60" s="540">
        <v>38466</v>
      </c>
      <c r="G60" s="608">
        <v>19804</v>
      </c>
      <c r="H60" s="608">
        <v>18662</v>
      </c>
      <c r="I60" s="597">
        <v>917</v>
      </c>
      <c r="J60" s="608">
        <v>528</v>
      </c>
      <c r="K60" s="608">
        <v>389</v>
      </c>
      <c r="L60" s="541">
        <v>2.5170789163722</v>
      </c>
      <c r="M60" s="597">
        <v>2180</v>
      </c>
      <c r="N60" s="597" t="s">
        <v>894</v>
      </c>
      <c r="O60" s="458" t="s">
        <v>48</v>
      </c>
    </row>
    <row r="61" spans="1:15" ht="24" customHeight="1">
      <c r="A61" s="452" t="s">
        <v>49</v>
      </c>
      <c r="B61" s="608">
        <v>9496</v>
      </c>
      <c r="C61" s="540">
        <v>24802</v>
      </c>
      <c r="D61" s="540">
        <v>12365</v>
      </c>
      <c r="E61" s="540">
        <v>12437</v>
      </c>
      <c r="F61" s="540">
        <v>24485</v>
      </c>
      <c r="G61" s="608">
        <v>12216</v>
      </c>
      <c r="H61" s="608">
        <v>12269</v>
      </c>
      <c r="I61" s="597">
        <v>317</v>
      </c>
      <c r="J61" s="608">
        <v>149</v>
      </c>
      <c r="K61" s="608">
        <v>168</v>
      </c>
      <c r="L61" s="541">
        <v>2.57845408593092</v>
      </c>
      <c r="M61" s="597">
        <v>1819</v>
      </c>
      <c r="N61" s="597" t="s">
        <v>895</v>
      </c>
      <c r="O61" s="458" t="s">
        <v>50</v>
      </c>
    </row>
    <row r="62" spans="1:15" ht="24" customHeight="1">
      <c r="A62" s="452" t="s">
        <v>51</v>
      </c>
      <c r="B62" s="608">
        <v>11658</v>
      </c>
      <c r="C62" s="540">
        <v>25359</v>
      </c>
      <c r="D62" s="540">
        <v>13263</v>
      </c>
      <c r="E62" s="540">
        <v>12096</v>
      </c>
      <c r="F62" s="540">
        <v>24365</v>
      </c>
      <c r="G62" s="608">
        <v>12724</v>
      </c>
      <c r="H62" s="608">
        <v>11641</v>
      </c>
      <c r="I62" s="597">
        <v>994</v>
      </c>
      <c r="J62" s="608">
        <v>539</v>
      </c>
      <c r="K62" s="608">
        <v>455</v>
      </c>
      <c r="L62" s="541">
        <v>2.0899811288385699</v>
      </c>
      <c r="M62" s="597">
        <v>1432</v>
      </c>
      <c r="N62" s="597" t="s">
        <v>894</v>
      </c>
      <c r="O62" s="458" t="s">
        <v>514</v>
      </c>
    </row>
    <row r="63" spans="1:15" ht="24" customHeight="1">
      <c r="A63" s="452" t="s">
        <v>707</v>
      </c>
      <c r="B63" s="608">
        <v>16285</v>
      </c>
      <c r="C63" s="540">
        <v>46150</v>
      </c>
      <c r="D63" s="540">
        <v>22821</v>
      </c>
      <c r="E63" s="540">
        <v>23329</v>
      </c>
      <c r="F63" s="540">
        <v>45730</v>
      </c>
      <c r="G63" s="608">
        <v>22623</v>
      </c>
      <c r="H63" s="608">
        <v>23107</v>
      </c>
      <c r="I63" s="597">
        <v>420</v>
      </c>
      <c r="J63" s="608">
        <v>198</v>
      </c>
      <c r="K63" s="608">
        <v>222</v>
      </c>
      <c r="L63" s="541">
        <v>2.80810561866749</v>
      </c>
      <c r="M63" s="597">
        <v>1879</v>
      </c>
      <c r="N63" s="597" t="s">
        <v>896</v>
      </c>
      <c r="O63" s="458" t="s">
        <v>709</v>
      </c>
    </row>
    <row r="64" spans="1:15" ht="24" customHeight="1">
      <c r="A64" s="452" t="s">
        <v>708</v>
      </c>
      <c r="B64" s="608">
        <v>9212</v>
      </c>
      <c r="C64" s="540">
        <v>25704</v>
      </c>
      <c r="D64" s="540">
        <v>12410</v>
      </c>
      <c r="E64" s="540">
        <v>13294</v>
      </c>
      <c r="F64" s="540">
        <v>25563</v>
      </c>
      <c r="G64" s="608">
        <v>12343</v>
      </c>
      <c r="H64" s="608">
        <v>13220</v>
      </c>
      <c r="I64" s="597">
        <v>141</v>
      </c>
      <c r="J64" s="608">
        <v>67</v>
      </c>
      <c r="K64" s="608">
        <v>74</v>
      </c>
      <c r="L64" s="541">
        <v>2.7749674337820198</v>
      </c>
      <c r="M64" s="597">
        <v>1922</v>
      </c>
      <c r="N64" s="597" t="s">
        <v>879</v>
      </c>
      <c r="O64" s="458" t="s">
        <v>710</v>
      </c>
    </row>
    <row r="65" spans="1:15" ht="24" customHeight="1">
      <c r="A65" s="452" t="s">
        <v>52</v>
      </c>
      <c r="B65" s="608">
        <v>15267</v>
      </c>
      <c r="C65" s="540">
        <v>44090</v>
      </c>
      <c r="D65" s="540">
        <v>22164</v>
      </c>
      <c r="E65" s="540">
        <v>21926</v>
      </c>
      <c r="F65" s="540">
        <v>42294</v>
      </c>
      <c r="G65" s="608">
        <v>21236</v>
      </c>
      <c r="H65" s="608">
        <v>21058</v>
      </c>
      <c r="I65" s="597">
        <v>1796</v>
      </c>
      <c r="J65" s="608">
        <v>928</v>
      </c>
      <c r="K65" s="608">
        <v>868</v>
      </c>
      <c r="L65" s="541">
        <v>2.7702888583218699</v>
      </c>
      <c r="M65" s="597">
        <v>2141</v>
      </c>
      <c r="N65" s="597" t="s">
        <v>897</v>
      </c>
      <c r="O65" s="458" t="s">
        <v>515</v>
      </c>
    </row>
    <row r="66" spans="1:15" ht="24" customHeight="1">
      <c r="A66" s="452" t="s">
        <v>53</v>
      </c>
      <c r="B66" s="608">
        <v>15669</v>
      </c>
      <c r="C66" s="540">
        <v>47814</v>
      </c>
      <c r="D66" s="540">
        <v>23866</v>
      </c>
      <c r="E66" s="540">
        <v>23948</v>
      </c>
      <c r="F66" s="540">
        <v>47001</v>
      </c>
      <c r="G66" s="608">
        <v>23451</v>
      </c>
      <c r="H66" s="608">
        <v>23550</v>
      </c>
      <c r="I66" s="597">
        <v>813</v>
      </c>
      <c r="J66" s="608">
        <v>415</v>
      </c>
      <c r="K66" s="608">
        <v>398</v>
      </c>
      <c r="L66" s="541">
        <v>2.99961707830749</v>
      </c>
      <c r="M66" s="597">
        <v>2095</v>
      </c>
      <c r="N66" s="597" t="s">
        <v>898</v>
      </c>
      <c r="O66" s="458" t="s">
        <v>516</v>
      </c>
    </row>
    <row r="67" spans="1:15" ht="24" customHeight="1" thickBot="1">
      <c r="A67" s="452" t="s">
        <v>54</v>
      </c>
      <c r="B67" s="608">
        <v>20261</v>
      </c>
      <c r="C67" s="540">
        <v>55591</v>
      </c>
      <c r="D67" s="540">
        <v>28489</v>
      </c>
      <c r="E67" s="540">
        <v>27102</v>
      </c>
      <c r="F67" s="540">
        <v>55094</v>
      </c>
      <c r="G67" s="608">
        <v>28197</v>
      </c>
      <c r="H67" s="608">
        <v>26897</v>
      </c>
      <c r="I67" s="597">
        <v>497</v>
      </c>
      <c r="J67" s="608">
        <v>292</v>
      </c>
      <c r="K67" s="608">
        <v>205</v>
      </c>
      <c r="L67" s="541">
        <v>2.71921425398549</v>
      </c>
      <c r="M67" s="597">
        <v>2438</v>
      </c>
      <c r="N67" s="597" t="s">
        <v>899</v>
      </c>
      <c r="O67" s="474" t="s">
        <v>517</v>
      </c>
    </row>
    <row r="68" spans="1:15" ht="3" customHeight="1" thickBot="1">
      <c r="A68" s="598"/>
      <c r="B68" s="558"/>
      <c r="C68" s="558"/>
      <c r="D68" s="558"/>
      <c r="E68" s="558"/>
      <c r="F68" s="558"/>
      <c r="G68" s="558"/>
      <c r="H68" s="558"/>
      <c r="I68" s="558"/>
      <c r="J68" s="558"/>
      <c r="K68" s="558"/>
      <c r="L68" s="558"/>
      <c r="M68" s="558"/>
      <c r="N68" s="558"/>
      <c r="O68" s="600"/>
    </row>
    <row r="69" spans="1:15" ht="13.5" customHeight="1">
      <c r="A69" s="759" t="s">
        <v>640</v>
      </c>
      <c r="B69" s="759"/>
      <c r="C69" s="759"/>
      <c r="D69" s="759"/>
      <c r="E69" s="759"/>
      <c r="F69" s="759"/>
      <c r="G69" s="759"/>
      <c r="H69" s="759"/>
      <c r="I69" s="602"/>
      <c r="J69" s="602"/>
      <c r="K69" s="602"/>
      <c r="L69" s="602"/>
      <c r="M69" s="752" t="s">
        <v>704</v>
      </c>
      <c r="N69" s="752"/>
      <c r="O69" s="752"/>
    </row>
    <row r="70" spans="1:15" s="437" customFormat="1" ht="18.75" customHeight="1">
      <c r="A70" s="437" t="s">
        <v>642</v>
      </c>
      <c r="I70" s="437" t="s">
        <v>641</v>
      </c>
    </row>
    <row r="71" spans="1:15" ht="18.75" customHeight="1">
      <c r="A71" s="603" t="s">
        <v>786</v>
      </c>
      <c r="C71" s="604"/>
      <c r="M71" s="760"/>
      <c r="N71" s="760"/>
      <c r="O71" s="760"/>
    </row>
  </sheetData>
  <mergeCells count="14">
    <mergeCell ref="A1:H1"/>
    <mergeCell ref="I1:O1"/>
    <mergeCell ref="A37:H37"/>
    <mergeCell ref="M71:O71"/>
    <mergeCell ref="A69:H69"/>
    <mergeCell ref="A40:H40"/>
    <mergeCell ref="I40:O40"/>
    <mergeCell ref="M39:O39"/>
    <mergeCell ref="C4:H4"/>
    <mergeCell ref="I4:K4"/>
    <mergeCell ref="C42:H42"/>
    <mergeCell ref="I42:K42"/>
    <mergeCell ref="M69:O69"/>
    <mergeCell ref="L37:O37"/>
  </mergeCells>
  <phoneticPr fontId="16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9" scale="98" firstPageNumber="72" fitToWidth="0" pageOrder="overThenDown" orientation="portrait" useFirstPageNumber="1" r:id="rId1"/>
  <headerFooter differentOddEven="1"/>
  <rowBreaks count="1" manualBreakCount="1">
    <brk id="39" max="15" man="1"/>
  </rowBreaks>
  <colBreaks count="1" manualBreakCount="1">
    <brk id="8" max="7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A65"/>
  <sheetViews>
    <sheetView view="pageBreakPreview" topLeftCell="A10" zoomScaleNormal="100" zoomScaleSheetLayoutView="100" workbookViewId="0">
      <selection sqref="A1:I1"/>
    </sheetView>
  </sheetViews>
  <sheetFormatPr defaultRowHeight="14.25"/>
  <cols>
    <col min="1" max="1" width="12.25" style="433" customWidth="1"/>
    <col min="2" max="2" width="5.875" style="433" customWidth="1"/>
    <col min="3" max="3" width="6.875" style="433" customWidth="1"/>
    <col min="4" max="6" width="9.125" style="433" customWidth="1"/>
    <col min="7" max="13" width="5.625" style="433" customWidth="1"/>
    <col min="14" max="14" width="4.25" style="433" customWidth="1"/>
    <col min="15" max="16" width="5.125" style="433" customWidth="1"/>
    <col min="17" max="17" width="3.375" style="433" customWidth="1"/>
    <col min="18" max="18" width="4" style="433" customWidth="1"/>
    <col min="19" max="19" width="4.625" style="433" customWidth="1"/>
    <col min="20" max="20" width="11" style="433" customWidth="1"/>
    <col min="21" max="21" width="14.75" style="433" customWidth="1"/>
    <col min="22" max="16384" width="9" style="433"/>
  </cols>
  <sheetData>
    <row r="1" spans="1:22" s="432" customFormat="1" ht="22.5" customHeight="1">
      <c r="A1" s="770" t="s">
        <v>623</v>
      </c>
      <c r="B1" s="770"/>
      <c r="C1" s="770"/>
      <c r="D1" s="770"/>
      <c r="E1" s="770"/>
      <c r="F1" s="770"/>
      <c r="G1" s="770"/>
      <c r="H1" s="770"/>
      <c r="I1" s="770"/>
      <c r="J1" s="768" t="s">
        <v>631</v>
      </c>
      <c r="K1" s="768"/>
      <c r="L1" s="768"/>
      <c r="M1" s="768"/>
      <c r="N1" s="768"/>
      <c r="O1" s="768"/>
      <c r="P1" s="768"/>
      <c r="Q1" s="768"/>
      <c r="R1" s="768"/>
      <c r="S1" s="768"/>
      <c r="T1" s="768"/>
      <c r="U1" s="768"/>
    </row>
    <row r="2" spans="1:22" s="434" customFormat="1" ht="15" customHeight="1">
      <c r="A2" s="433" t="s">
        <v>645</v>
      </c>
    </row>
    <row r="3" spans="1:22" s="434" customFormat="1" ht="12" customHeight="1">
      <c r="A3" s="435"/>
      <c r="F3" s="766"/>
      <c r="G3" s="767"/>
      <c r="H3" s="766"/>
      <c r="I3" s="767"/>
      <c r="J3" s="767"/>
      <c r="N3" s="436"/>
    </row>
    <row r="4" spans="1:22" s="434" customFormat="1" ht="13.5" customHeight="1" thickBot="1">
      <c r="A4" s="437" t="s">
        <v>618</v>
      </c>
      <c r="E4" s="436"/>
      <c r="F4" s="436"/>
      <c r="M4" s="410"/>
      <c r="N4" s="410"/>
      <c r="Q4" s="436"/>
      <c r="T4" s="771" t="s">
        <v>616</v>
      </c>
      <c r="U4" s="771"/>
    </row>
    <row r="5" spans="1:22" s="409" customFormat="1" ht="21.75" customHeight="1">
      <c r="A5" s="772" t="s">
        <v>637</v>
      </c>
      <c r="B5" s="774" t="s">
        <v>632</v>
      </c>
      <c r="C5" s="775"/>
      <c r="D5" s="775"/>
      <c r="E5" s="775"/>
      <c r="F5" s="775"/>
      <c r="G5" s="775"/>
      <c r="H5" s="775"/>
      <c r="I5" s="775"/>
      <c r="J5" s="775" t="s">
        <v>646</v>
      </c>
      <c r="K5" s="775"/>
      <c r="L5" s="775"/>
      <c r="M5" s="775"/>
      <c r="N5" s="775"/>
      <c r="O5" s="775"/>
      <c r="P5" s="775"/>
      <c r="Q5" s="775"/>
      <c r="R5" s="775"/>
      <c r="S5" s="775"/>
      <c r="T5" s="776"/>
      <c r="U5" s="438" t="s">
        <v>242</v>
      </c>
    </row>
    <row r="6" spans="1:22" s="409" customFormat="1" ht="21.75" customHeight="1">
      <c r="A6" s="773"/>
      <c r="B6" s="777" t="s">
        <v>619</v>
      </c>
      <c r="C6" s="778"/>
      <c r="D6" s="439"/>
      <c r="E6" s="440"/>
      <c r="F6" s="440"/>
      <c r="G6" s="440"/>
      <c r="H6" s="777" t="s">
        <v>620</v>
      </c>
      <c r="I6" s="778"/>
      <c r="J6" s="439"/>
      <c r="K6" s="440"/>
      <c r="L6" s="440"/>
      <c r="M6" s="440"/>
      <c r="N6" s="777" t="s">
        <v>621</v>
      </c>
      <c r="O6" s="778"/>
      <c r="P6" s="778"/>
      <c r="Q6" s="439"/>
      <c r="R6" s="440"/>
      <c r="S6" s="440"/>
      <c r="T6" s="441"/>
      <c r="U6" s="404" t="s">
        <v>209</v>
      </c>
    </row>
    <row r="7" spans="1:22" s="409" customFormat="1" ht="20.25" customHeight="1">
      <c r="A7" s="773"/>
      <c r="B7" s="779"/>
      <c r="C7" s="780"/>
      <c r="D7" s="785" t="s">
        <v>622</v>
      </c>
      <c r="E7" s="786"/>
      <c r="F7" s="785" t="s">
        <v>617</v>
      </c>
      <c r="G7" s="788"/>
      <c r="H7" s="779"/>
      <c r="I7" s="780"/>
      <c r="J7" s="785" t="s">
        <v>622</v>
      </c>
      <c r="K7" s="786"/>
      <c r="L7" s="785" t="s">
        <v>617</v>
      </c>
      <c r="M7" s="788"/>
      <c r="N7" s="779"/>
      <c r="O7" s="783"/>
      <c r="P7" s="780"/>
      <c r="Q7" s="785" t="s">
        <v>622</v>
      </c>
      <c r="R7" s="786"/>
      <c r="S7" s="786"/>
      <c r="T7" s="789" t="s">
        <v>617</v>
      </c>
      <c r="U7" s="404" t="s">
        <v>244</v>
      </c>
    </row>
    <row r="8" spans="1:22" s="409" customFormat="1" ht="20.25" customHeight="1">
      <c r="A8" s="773"/>
      <c r="B8" s="781"/>
      <c r="C8" s="782"/>
      <c r="D8" s="787"/>
      <c r="E8" s="787"/>
      <c r="F8" s="787"/>
      <c r="G8" s="781"/>
      <c r="H8" s="781"/>
      <c r="I8" s="782"/>
      <c r="J8" s="787"/>
      <c r="K8" s="787"/>
      <c r="L8" s="787"/>
      <c r="M8" s="781"/>
      <c r="N8" s="781"/>
      <c r="O8" s="784"/>
      <c r="P8" s="782"/>
      <c r="Q8" s="787"/>
      <c r="R8" s="787"/>
      <c r="S8" s="787"/>
      <c r="T8" s="790"/>
      <c r="U8" s="442"/>
    </row>
    <row r="9" spans="1:22" s="416" customFormat="1" ht="20.25" customHeight="1">
      <c r="A9" s="443">
        <v>2016</v>
      </c>
      <c r="B9" s="802">
        <f>B10+B21+B42+B53</f>
        <v>0</v>
      </c>
      <c r="C9" s="802"/>
      <c r="D9" s="802">
        <f>D10+D21+D42+D53</f>
        <v>0</v>
      </c>
      <c r="E9" s="802"/>
      <c r="F9" s="802">
        <f>F10+F21+F42+F53</f>
        <v>0</v>
      </c>
      <c r="G9" s="802"/>
      <c r="H9" s="803">
        <f>H10+H21+H42+H53</f>
        <v>0</v>
      </c>
      <c r="I9" s="803"/>
      <c r="J9" s="803">
        <f>J10+J21+J42+J53</f>
        <v>0</v>
      </c>
      <c r="K9" s="803"/>
      <c r="L9" s="803">
        <f>L10+L21+L42+L53</f>
        <v>0</v>
      </c>
      <c r="M9" s="803"/>
      <c r="N9" s="802">
        <f>N10+N21+N42+N53</f>
        <v>0</v>
      </c>
      <c r="O9" s="802"/>
      <c r="P9" s="802"/>
      <c r="Q9" s="802">
        <f>Q10+Q21+Q42+Q53</f>
        <v>0</v>
      </c>
      <c r="R9" s="802"/>
      <c r="S9" s="802"/>
      <c r="T9" s="444">
        <f>T10+T21+T42+T53</f>
        <v>0</v>
      </c>
      <c r="U9" s="445">
        <v>2016</v>
      </c>
      <c r="V9" s="446"/>
    </row>
    <row r="10" spans="1:22" s="451" customFormat="1" ht="20.25" customHeight="1">
      <c r="A10" s="447" t="s">
        <v>11</v>
      </c>
      <c r="B10" s="801">
        <f>SUM(B11:C20)</f>
        <v>0</v>
      </c>
      <c r="C10" s="800"/>
      <c r="D10" s="800">
        <f>SUM(D11:E20)</f>
        <v>0</v>
      </c>
      <c r="E10" s="800"/>
      <c r="F10" s="800">
        <f>SUM(F11:G20)</f>
        <v>0</v>
      </c>
      <c r="G10" s="800"/>
      <c r="H10" s="804">
        <f>SUM(H11:I20)</f>
        <v>0</v>
      </c>
      <c r="I10" s="804"/>
      <c r="J10" s="769">
        <f>SUM(J11:K20)</f>
        <v>0</v>
      </c>
      <c r="K10" s="769"/>
      <c r="L10" s="769">
        <f>SUM(L11:M20)</f>
        <v>0</v>
      </c>
      <c r="M10" s="769"/>
      <c r="N10" s="769">
        <f>SUM(N11:P20)</f>
        <v>0</v>
      </c>
      <c r="O10" s="769"/>
      <c r="P10" s="769"/>
      <c r="Q10" s="769">
        <f>SUM(Q11:S20)</f>
        <v>0</v>
      </c>
      <c r="R10" s="769"/>
      <c r="S10" s="769"/>
      <c r="T10" s="448">
        <f>SUM(T11:T20)</f>
        <v>0</v>
      </c>
      <c r="U10" s="449" t="s">
        <v>396</v>
      </c>
      <c r="V10" s="450"/>
    </row>
    <row r="11" spans="1:22" s="456" customFormat="1" ht="20.25" customHeight="1">
      <c r="A11" s="452" t="s">
        <v>459</v>
      </c>
      <c r="B11" s="793"/>
      <c r="C11" s="793"/>
      <c r="D11" s="793"/>
      <c r="E11" s="793"/>
      <c r="F11" s="793"/>
      <c r="G11" s="793"/>
      <c r="H11" s="793"/>
      <c r="I11" s="793"/>
      <c r="J11" s="793"/>
      <c r="K11" s="793"/>
      <c r="L11" s="793"/>
      <c r="M11" s="793"/>
      <c r="N11" s="793"/>
      <c r="O11" s="793"/>
      <c r="P11" s="793"/>
      <c r="Q11" s="793"/>
      <c r="R11" s="793"/>
      <c r="S11" s="793"/>
      <c r="T11" s="453"/>
      <c r="U11" s="454" t="s">
        <v>460</v>
      </c>
      <c r="V11" s="455"/>
    </row>
    <row r="12" spans="1:22" s="456" customFormat="1" ht="20.25" customHeight="1">
      <c r="A12" s="452" t="s">
        <v>12</v>
      </c>
      <c r="B12" s="793"/>
      <c r="C12" s="793"/>
      <c r="D12" s="793"/>
      <c r="E12" s="793"/>
      <c r="F12" s="793"/>
      <c r="G12" s="793"/>
      <c r="H12" s="793"/>
      <c r="I12" s="793"/>
      <c r="J12" s="793"/>
      <c r="K12" s="793"/>
      <c r="L12" s="793"/>
      <c r="M12" s="793"/>
      <c r="N12" s="793"/>
      <c r="O12" s="793"/>
      <c r="P12" s="793"/>
      <c r="Q12" s="793"/>
      <c r="R12" s="793"/>
      <c r="S12" s="793"/>
      <c r="T12" s="453"/>
      <c r="U12" s="454" t="s">
        <v>461</v>
      </c>
      <c r="V12" s="455"/>
    </row>
    <row r="13" spans="1:22" s="456" customFormat="1" ht="20.25" customHeight="1">
      <c r="A13" s="452" t="s">
        <v>13</v>
      </c>
      <c r="B13" s="793"/>
      <c r="C13" s="793"/>
      <c r="D13" s="793"/>
      <c r="E13" s="793"/>
      <c r="F13" s="793"/>
      <c r="G13" s="793"/>
      <c r="H13" s="793"/>
      <c r="I13" s="793"/>
      <c r="J13" s="793"/>
      <c r="K13" s="793"/>
      <c r="L13" s="793"/>
      <c r="M13" s="793"/>
      <c r="N13" s="793"/>
      <c r="O13" s="793"/>
      <c r="P13" s="793"/>
      <c r="Q13" s="793"/>
      <c r="R13" s="793"/>
      <c r="S13" s="793"/>
      <c r="T13" s="453"/>
      <c r="U13" s="454" t="s">
        <v>462</v>
      </c>
      <c r="V13" s="455"/>
    </row>
    <row r="14" spans="1:22" s="456" customFormat="1" ht="20.25" customHeight="1">
      <c r="A14" s="452" t="s">
        <v>14</v>
      </c>
      <c r="B14" s="793"/>
      <c r="C14" s="793"/>
      <c r="D14" s="793"/>
      <c r="E14" s="793"/>
      <c r="F14" s="793"/>
      <c r="G14" s="793"/>
      <c r="H14" s="793"/>
      <c r="I14" s="793"/>
      <c r="J14" s="793"/>
      <c r="K14" s="793"/>
      <c r="L14" s="793"/>
      <c r="M14" s="793"/>
      <c r="N14" s="793"/>
      <c r="O14" s="793"/>
      <c r="P14" s="793"/>
      <c r="Q14" s="793"/>
      <c r="R14" s="793"/>
      <c r="S14" s="793"/>
      <c r="T14" s="457"/>
      <c r="U14" s="458" t="s">
        <v>15</v>
      </c>
      <c r="V14" s="455"/>
    </row>
    <row r="15" spans="1:22" s="456" customFormat="1" ht="20.25" customHeight="1">
      <c r="A15" s="452" t="s">
        <v>16</v>
      </c>
      <c r="B15" s="793"/>
      <c r="C15" s="793"/>
      <c r="D15" s="793"/>
      <c r="E15" s="793"/>
      <c r="F15" s="793"/>
      <c r="G15" s="793"/>
      <c r="H15" s="793"/>
      <c r="I15" s="793"/>
      <c r="J15" s="793"/>
      <c r="K15" s="793"/>
      <c r="L15" s="793"/>
      <c r="M15" s="793"/>
      <c r="N15" s="793"/>
      <c r="O15" s="793"/>
      <c r="P15" s="793"/>
      <c r="Q15" s="793"/>
      <c r="R15" s="793"/>
      <c r="S15" s="793"/>
      <c r="T15" s="457"/>
      <c r="U15" s="458" t="s">
        <v>17</v>
      </c>
      <c r="V15" s="455"/>
    </row>
    <row r="16" spans="1:22" s="456" customFormat="1" ht="20.25" customHeight="1">
      <c r="A16" s="452" t="s">
        <v>18</v>
      </c>
      <c r="B16" s="793"/>
      <c r="C16" s="793"/>
      <c r="D16" s="793"/>
      <c r="E16" s="793"/>
      <c r="F16" s="793"/>
      <c r="G16" s="793"/>
      <c r="H16" s="793"/>
      <c r="I16" s="793"/>
      <c r="J16" s="793"/>
      <c r="K16" s="793"/>
      <c r="L16" s="793"/>
      <c r="M16" s="793"/>
      <c r="N16" s="793"/>
      <c r="O16" s="793"/>
      <c r="P16" s="793"/>
      <c r="Q16" s="793"/>
      <c r="R16" s="793"/>
      <c r="S16" s="793"/>
      <c r="T16" s="457"/>
      <c r="U16" s="458" t="s">
        <v>463</v>
      </c>
      <c r="V16" s="455"/>
    </row>
    <row r="17" spans="1:22" s="456" customFormat="1" ht="20.25" customHeight="1">
      <c r="A17" s="452" t="s">
        <v>19</v>
      </c>
      <c r="B17" s="793"/>
      <c r="C17" s="793"/>
      <c r="D17" s="793"/>
      <c r="E17" s="793"/>
      <c r="F17" s="793"/>
      <c r="G17" s="793"/>
      <c r="H17" s="793"/>
      <c r="I17" s="793"/>
      <c r="J17" s="793"/>
      <c r="K17" s="793"/>
      <c r="L17" s="793"/>
      <c r="M17" s="793"/>
      <c r="N17" s="793"/>
      <c r="O17" s="793"/>
      <c r="P17" s="793"/>
      <c r="Q17" s="793"/>
      <c r="R17" s="793"/>
      <c r="S17" s="793"/>
      <c r="T17" s="457"/>
      <c r="U17" s="458" t="s">
        <v>464</v>
      </c>
      <c r="V17" s="455"/>
    </row>
    <row r="18" spans="1:22" s="456" customFormat="1" ht="20.25" customHeight="1">
      <c r="A18" s="452" t="s">
        <v>20</v>
      </c>
      <c r="B18" s="793"/>
      <c r="C18" s="793"/>
      <c r="D18" s="793"/>
      <c r="E18" s="793"/>
      <c r="F18" s="793"/>
      <c r="G18" s="793"/>
      <c r="H18" s="793"/>
      <c r="I18" s="793"/>
      <c r="J18" s="793"/>
      <c r="K18" s="793"/>
      <c r="L18" s="793"/>
      <c r="M18" s="793"/>
      <c r="N18" s="793"/>
      <c r="O18" s="793"/>
      <c r="P18" s="793"/>
      <c r="Q18" s="793"/>
      <c r="R18" s="793"/>
      <c r="S18" s="793"/>
      <c r="T18" s="457"/>
      <c r="U18" s="458" t="s">
        <v>465</v>
      </c>
      <c r="V18" s="455"/>
    </row>
    <row r="19" spans="1:22" s="456" customFormat="1" ht="20.25" customHeight="1">
      <c r="A19" s="452" t="s">
        <v>21</v>
      </c>
      <c r="B19" s="793"/>
      <c r="C19" s="793"/>
      <c r="D19" s="793"/>
      <c r="E19" s="793"/>
      <c r="F19" s="793"/>
      <c r="G19" s="793"/>
      <c r="H19" s="793"/>
      <c r="I19" s="793"/>
      <c r="J19" s="793"/>
      <c r="K19" s="793"/>
      <c r="L19" s="793"/>
      <c r="M19" s="793"/>
      <c r="N19" s="793"/>
      <c r="O19" s="793"/>
      <c r="P19" s="793"/>
      <c r="Q19" s="793"/>
      <c r="R19" s="793"/>
      <c r="S19" s="793"/>
      <c r="T19" s="457"/>
      <c r="U19" s="458" t="s">
        <v>22</v>
      </c>
      <c r="V19" s="455"/>
    </row>
    <row r="20" spans="1:22" s="456" customFormat="1" ht="20.25" customHeight="1">
      <c r="A20" s="452" t="s">
        <v>23</v>
      </c>
      <c r="B20" s="793"/>
      <c r="C20" s="793"/>
      <c r="D20" s="793"/>
      <c r="E20" s="793"/>
      <c r="F20" s="793"/>
      <c r="G20" s="793"/>
      <c r="H20" s="793"/>
      <c r="I20" s="793"/>
      <c r="J20" s="793"/>
      <c r="K20" s="793"/>
      <c r="L20" s="793"/>
      <c r="M20" s="793"/>
      <c r="N20" s="793"/>
      <c r="O20" s="793"/>
      <c r="P20" s="793"/>
      <c r="Q20" s="793"/>
      <c r="R20" s="793"/>
      <c r="S20" s="793"/>
      <c r="T20" s="457"/>
      <c r="U20" s="458" t="s">
        <v>466</v>
      </c>
      <c r="V20" s="455"/>
    </row>
    <row r="21" spans="1:22" s="451" customFormat="1" ht="20.25" customHeight="1">
      <c r="A21" s="447" t="s">
        <v>24</v>
      </c>
      <c r="B21" s="769">
        <f>SUM(B22:C33)</f>
        <v>0</v>
      </c>
      <c r="C21" s="769"/>
      <c r="D21" s="796">
        <f>SUM(D22:E33)</f>
        <v>0</v>
      </c>
      <c r="E21" s="796"/>
      <c r="F21" s="769">
        <f>SUM(F22:G33)</f>
        <v>0</v>
      </c>
      <c r="G21" s="769"/>
      <c r="H21" s="800">
        <f>SUM(H22:I33)</f>
        <v>0</v>
      </c>
      <c r="I21" s="800"/>
      <c r="J21" s="800">
        <f>SUM(J22:K33)</f>
        <v>0</v>
      </c>
      <c r="K21" s="800"/>
      <c r="L21" s="800">
        <f>SUM(L22:M33)</f>
        <v>0</v>
      </c>
      <c r="M21" s="800"/>
      <c r="N21" s="769">
        <f>SUM(N22:P33)</f>
        <v>0</v>
      </c>
      <c r="O21" s="769"/>
      <c r="P21" s="769"/>
      <c r="Q21" s="769">
        <f>SUM(Q22:S33)</f>
        <v>0</v>
      </c>
      <c r="R21" s="769"/>
      <c r="S21" s="769"/>
      <c r="T21" s="459">
        <f>SUM(T22:T33)</f>
        <v>0</v>
      </c>
      <c r="U21" s="460" t="s">
        <v>397</v>
      </c>
      <c r="V21" s="450"/>
    </row>
    <row r="22" spans="1:22" s="456" customFormat="1" ht="20.25" customHeight="1">
      <c r="A22" s="452" t="s">
        <v>25</v>
      </c>
      <c r="B22" s="799"/>
      <c r="C22" s="793"/>
      <c r="D22" s="795"/>
      <c r="E22" s="795"/>
      <c r="F22" s="793"/>
      <c r="G22" s="793"/>
      <c r="H22" s="793"/>
      <c r="I22" s="793"/>
      <c r="J22" s="793"/>
      <c r="K22" s="793"/>
      <c r="L22" s="793"/>
      <c r="M22" s="793"/>
      <c r="N22" s="793"/>
      <c r="O22" s="793"/>
      <c r="P22" s="793"/>
      <c r="Q22" s="808"/>
      <c r="R22" s="808"/>
      <c r="S22" s="808"/>
      <c r="T22" s="457"/>
      <c r="U22" s="461" t="s">
        <v>468</v>
      </c>
      <c r="V22" s="455"/>
    </row>
    <row r="23" spans="1:22" s="456" customFormat="1" ht="20.25" customHeight="1">
      <c r="A23" s="452" t="s">
        <v>26</v>
      </c>
      <c r="B23" s="799"/>
      <c r="C23" s="793"/>
      <c r="D23" s="795"/>
      <c r="E23" s="795"/>
      <c r="F23" s="793"/>
      <c r="G23" s="793"/>
      <c r="H23" s="793"/>
      <c r="I23" s="793"/>
      <c r="J23" s="793"/>
      <c r="K23" s="793"/>
      <c r="L23" s="793"/>
      <c r="M23" s="793"/>
      <c r="N23" s="793"/>
      <c r="O23" s="793"/>
      <c r="P23" s="793"/>
      <c r="Q23" s="808"/>
      <c r="R23" s="808"/>
      <c r="S23" s="808"/>
      <c r="T23" s="457"/>
      <c r="U23" s="461" t="s">
        <v>27</v>
      </c>
      <c r="V23" s="455"/>
    </row>
    <row r="24" spans="1:22" s="456" customFormat="1" ht="20.25" customHeight="1">
      <c r="A24" s="452" t="s">
        <v>28</v>
      </c>
      <c r="B24" s="799"/>
      <c r="C24" s="793"/>
      <c r="D24" s="795"/>
      <c r="E24" s="795"/>
      <c r="F24" s="793"/>
      <c r="G24" s="793"/>
      <c r="H24" s="793"/>
      <c r="I24" s="793"/>
      <c r="J24" s="793"/>
      <c r="K24" s="793"/>
      <c r="L24" s="793"/>
      <c r="M24" s="793"/>
      <c r="N24" s="793"/>
      <c r="O24" s="793"/>
      <c r="P24" s="793"/>
      <c r="Q24" s="808"/>
      <c r="R24" s="808"/>
      <c r="S24" s="808"/>
      <c r="T24" s="457"/>
      <c r="U24" s="461" t="s">
        <v>29</v>
      </c>
      <c r="V24" s="455"/>
    </row>
    <row r="25" spans="1:22" s="456" customFormat="1" ht="20.25" customHeight="1">
      <c r="A25" s="452" t="s">
        <v>30</v>
      </c>
      <c r="B25" s="799"/>
      <c r="C25" s="793"/>
      <c r="D25" s="795"/>
      <c r="E25" s="795"/>
      <c r="F25" s="793"/>
      <c r="G25" s="793"/>
      <c r="H25" s="793"/>
      <c r="I25" s="793"/>
      <c r="J25" s="793"/>
      <c r="K25" s="793"/>
      <c r="L25" s="793"/>
      <c r="M25" s="793"/>
      <c r="N25" s="793"/>
      <c r="O25" s="793"/>
      <c r="P25" s="793"/>
      <c r="Q25" s="808"/>
      <c r="R25" s="808"/>
      <c r="S25" s="808"/>
      <c r="T25" s="457"/>
      <c r="U25" s="461" t="s">
        <v>31</v>
      </c>
      <c r="V25" s="455"/>
    </row>
    <row r="26" spans="1:22" s="456" customFormat="1" ht="20.25" customHeight="1">
      <c r="A26" s="452" t="s">
        <v>32</v>
      </c>
      <c r="B26" s="799"/>
      <c r="C26" s="793"/>
      <c r="D26" s="795"/>
      <c r="E26" s="795"/>
      <c r="F26" s="793"/>
      <c r="G26" s="793"/>
      <c r="H26" s="793"/>
      <c r="I26" s="793"/>
      <c r="J26" s="793"/>
      <c r="K26" s="793"/>
      <c r="L26" s="793"/>
      <c r="M26" s="793"/>
      <c r="N26" s="793"/>
      <c r="O26" s="793"/>
      <c r="P26" s="793"/>
      <c r="Q26" s="808"/>
      <c r="R26" s="808"/>
      <c r="S26" s="808"/>
      <c r="T26" s="457"/>
      <c r="U26" s="461" t="s">
        <v>33</v>
      </c>
      <c r="V26" s="455"/>
    </row>
    <row r="27" spans="1:22" s="456" customFormat="1" ht="20.25" customHeight="1">
      <c r="A27" s="452" t="s">
        <v>34</v>
      </c>
      <c r="B27" s="799"/>
      <c r="C27" s="793"/>
      <c r="D27" s="795"/>
      <c r="E27" s="795"/>
      <c r="F27" s="793"/>
      <c r="G27" s="793"/>
      <c r="H27" s="793"/>
      <c r="I27" s="793"/>
      <c r="J27" s="793"/>
      <c r="K27" s="793"/>
      <c r="L27" s="793"/>
      <c r="M27" s="793"/>
      <c r="N27" s="793"/>
      <c r="O27" s="793"/>
      <c r="P27" s="793"/>
      <c r="Q27" s="808"/>
      <c r="R27" s="808"/>
      <c r="S27" s="808"/>
      <c r="T27" s="457"/>
      <c r="U27" s="461" t="s">
        <v>469</v>
      </c>
      <c r="V27" s="455"/>
    </row>
    <row r="28" spans="1:22" s="456" customFormat="1" ht="20.25" customHeight="1">
      <c r="A28" s="452" t="s">
        <v>800</v>
      </c>
      <c r="B28" s="633"/>
      <c r="C28" s="632"/>
      <c r="D28" s="631"/>
      <c r="E28" s="631"/>
      <c r="F28" s="632"/>
      <c r="G28" s="632"/>
      <c r="H28" s="632"/>
      <c r="I28" s="632"/>
      <c r="J28" s="632"/>
      <c r="K28" s="632"/>
      <c r="L28" s="632"/>
      <c r="M28" s="632"/>
      <c r="N28" s="632"/>
      <c r="O28" s="632"/>
      <c r="P28" s="632"/>
      <c r="Q28" s="630"/>
      <c r="R28" s="630"/>
      <c r="S28" s="630"/>
      <c r="T28" s="632"/>
      <c r="U28" s="462" t="s">
        <v>803</v>
      </c>
      <c r="V28" s="455"/>
    </row>
    <row r="29" spans="1:22" s="456" customFormat="1" ht="20.25" customHeight="1">
      <c r="A29" s="452" t="s">
        <v>801</v>
      </c>
      <c r="B29" s="799"/>
      <c r="C29" s="793"/>
      <c r="D29" s="795"/>
      <c r="E29" s="795"/>
      <c r="F29" s="793"/>
      <c r="G29" s="793"/>
      <c r="H29" s="793"/>
      <c r="I29" s="793"/>
      <c r="J29" s="793"/>
      <c r="K29" s="793"/>
      <c r="L29" s="793"/>
      <c r="M29" s="793"/>
      <c r="N29" s="793"/>
      <c r="O29" s="793"/>
      <c r="P29" s="793"/>
      <c r="Q29" s="808"/>
      <c r="R29" s="808"/>
      <c r="S29" s="808"/>
      <c r="T29" s="457"/>
      <c r="U29" s="462" t="s">
        <v>804</v>
      </c>
      <c r="V29" s="455"/>
    </row>
    <row r="30" spans="1:22" s="456" customFormat="1" ht="20.25" customHeight="1">
      <c r="A30" s="452" t="s">
        <v>802</v>
      </c>
      <c r="B30" s="799"/>
      <c r="C30" s="793"/>
      <c r="D30" s="795"/>
      <c r="E30" s="795"/>
      <c r="F30" s="793"/>
      <c r="G30" s="793"/>
      <c r="H30" s="793"/>
      <c r="I30" s="793"/>
      <c r="J30" s="793"/>
      <c r="K30" s="793"/>
      <c r="L30" s="793"/>
      <c r="M30" s="793"/>
      <c r="N30" s="793"/>
      <c r="O30" s="793"/>
      <c r="P30" s="793"/>
      <c r="Q30" s="805"/>
      <c r="R30" s="805"/>
      <c r="S30" s="805"/>
      <c r="T30" s="463"/>
      <c r="U30" s="461" t="s">
        <v>470</v>
      </c>
      <c r="V30" s="455"/>
    </row>
    <row r="31" spans="1:22" s="456" customFormat="1" ht="20.25" customHeight="1">
      <c r="A31" s="452" t="s">
        <v>36</v>
      </c>
      <c r="B31" s="799"/>
      <c r="C31" s="793"/>
      <c r="D31" s="795"/>
      <c r="E31" s="795"/>
      <c r="F31" s="793"/>
      <c r="G31" s="793"/>
      <c r="H31" s="793"/>
      <c r="I31" s="793"/>
      <c r="J31" s="793"/>
      <c r="K31" s="793"/>
      <c r="L31" s="793"/>
      <c r="M31" s="793"/>
      <c r="N31" s="793"/>
      <c r="O31" s="793"/>
      <c r="P31" s="793"/>
      <c r="Q31" s="805"/>
      <c r="R31" s="805"/>
      <c r="S31" s="805"/>
      <c r="T31" s="463"/>
      <c r="U31" s="461" t="s">
        <v>471</v>
      </c>
      <c r="V31" s="455"/>
    </row>
    <row r="32" spans="1:22" s="456" customFormat="1" ht="20.25" customHeight="1">
      <c r="A32" s="452" t="s">
        <v>37</v>
      </c>
      <c r="B32" s="799"/>
      <c r="C32" s="793"/>
      <c r="D32" s="795"/>
      <c r="E32" s="795"/>
      <c r="F32" s="793"/>
      <c r="G32" s="793"/>
      <c r="H32" s="793"/>
      <c r="I32" s="793"/>
      <c r="J32" s="793"/>
      <c r="K32" s="793"/>
      <c r="L32" s="793"/>
      <c r="M32" s="793"/>
      <c r="N32" s="793"/>
      <c r="O32" s="793"/>
      <c r="P32" s="793"/>
      <c r="Q32" s="805"/>
      <c r="R32" s="805"/>
      <c r="S32" s="805"/>
      <c r="T32" s="463"/>
      <c r="U32" s="458" t="s">
        <v>472</v>
      </c>
      <c r="V32" s="455"/>
    </row>
    <row r="33" spans="1:27" s="456" customFormat="1" ht="20.25" customHeight="1" thickBot="1">
      <c r="A33" s="464" t="s">
        <v>38</v>
      </c>
      <c r="B33" s="791"/>
      <c r="C33" s="792"/>
      <c r="D33" s="806"/>
      <c r="E33" s="806"/>
      <c r="F33" s="792"/>
      <c r="G33" s="792"/>
      <c r="H33" s="792"/>
      <c r="I33" s="792"/>
      <c r="J33" s="792"/>
      <c r="K33" s="792"/>
      <c r="L33" s="792"/>
      <c r="M33" s="792"/>
      <c r="N33" s="792"/>
      <c r="O33" s="792"/>
      <c r="P33" s="792"/>
      <c r="Q33" s="807"/>
      <c r="R33" s="807"/>
      <c r="S33" s="807"/>
      <c r="T33" s="465"/>
      <c r="U33" s="466" t="s">
        <v>39</v>
      </c>
      <c r="V33" s="455"/>
      <c r="AA33" s="456" t="s">
        <v>792</v>
      </c>
    </row>
    <row r="34" spans="1:27" s="437" customFormat="1" ht="16.5" customHeight="1">
      <c r="A34" s="437" t="s">
        <v>734</v>
      </c>
      <c r="O34" s="794" t="s">
        <v>789</v>
      </c>
      <c r="P34" s="794"/>
      <c r="Q34" s="794"/>
      <c r="R34" s="794"/>
      <c r="S34" s="794"/>
      <c r="T34" s="794"/>
      <c r="U34" s="794"/>
      <c r="V34" s="467"/>
      <c r="W34" s="467"/>
      <c r="X34" s="467"/>
      <c r="Y34" s="467"/>
      <c r="Z34" s="467"/>
      <c r="AA34" s="467"/>
    </row>
    <row r="35" spans="1:27" s="437" customFormat="1" ht="16.5" customHeight="1">
      <c r="A35" s="437" t="s">
        <v>612</v>
      </c>
      <c r="T35" s="764"/>
      <c r="U35" s="764"/>
    </row>
    <row r="36" spans="1:27" s="432" customFormat="1" ht="30" customHeight="1">
      <c r="A36" s="770" t="s">
        <v>624</v>
      </c>
      <c r="B36" s="770"/>
      <c r="C36" s="770"/>
      <c r="D36" s="770"/>
      <c r="E36" s="770"/>
      <c r="F36" s="770"/>
      <c r="G36" s="770"/>
      <c r="H36" s="770"/>
      <c r="I36" s="468"/>
      <c r="J36" s="768" t="s">
        <v>634</v>
      </c>
      <c r="K36" s="768"/>
      <c r="L36" s="768"/>
      <c r="M36" s="768"/>
      <c r="N36" s="768"/>
      <c r="O36" s="768"/>
      <c r="P36" s="768"/>
      <c r="Q36" s="768"/>
      <c r="R36" s="768"/>
      <c r="S36" s="768"/>
      <c r="T36" s="768"/>
      <c r="U36" s="768"/>
    </row>
    <row r="37" spans="1:27" s="434" customFormat="1" ht="13.5" customHeight="1" thickBot="1">
      <c r="A37" s="437" t="s">
        <v>606</v>
      </c>
      <c r="M37" s="410"/>
      <c r="N37" s="410"/>
      <c r="T37" s="771" t="s">
        <v>616</v>
      </c>
      <c r="U37" s="771"/>
    </row>
    <row r="38" spans="1:27" s="409" customFormat="1" ht="27.75" customHeight="1">
      <c r="A38" s="772" t="s">
        <v>630</v>
      </c>
      <c r="B38" s="774" t="s">
        <v>632</v>
      </c>
      <c r="C38" s="775"/>
      <c r="D38" s="775"/>
      <c r="E38" s="775"/>
      <c r="F38" s="775"/>
      <c r="G38" s="775"/>
      <c r="H38" s="775"/>
      <c r="I38" s="775"/>
      <c r="J38" s="775" t="s">
        <v>633</v>
      </c>
      <c r="K38" s="775"/>
      <c r="L38" s="775"/>
      <c r="M38" s="775"/>
      <c r="N38" s="775"/>
      <c r="O38" s="775"/>
      <c r="P38" s="775"/>
      <c r="Q38" s="775"/>
      <c r="R38" s="775"/>
      <c r="S38" s="775"/>
      <c r="T38" s="776"/>
      <c r="U38" s="469" t="s">
        <v>242</v>
      </c>
    </row>
    <row r="39" spans="1:27" s="409" customFormat="1" ht="27.75" customHeight="1">
      <c r="A39" s="773"/>
      <c r="B39" s="777" t="s">
        <v>607</v>
      </c>
      <c r="C39" s="778"/>
      <c r="D39" s="439"/>
      <c r="E39" s="440"/>
      <c r="F39" s="440"/>
      <c r="G39" s="440"/>
      <c r="H39" s="777" t="s">
        <v>608</v>
      </c>
      <c r="I39" s="778"/>
      <c r="J39" s="439"/>
      <c r="K39" s="440"/>
      <c r="L39" s="440"/>
      <c r="M39" s="440"/>
      <c r="N39" s="777" t="s">
        <v>609</v>
      </c>
      <c r="O39" s="778"/>
      <c r="P39" s="778"/>
      <c r="Q39" s="439"/>
      <c r="R39" s="440"/>
      <c r="S39" s="440"/>
      <c r="T39" s="441"/>
      <c r="U39" s="470" t="s">
        <v>209</v>
      </c>
    </row>
    <row r="40" spans="1:27" s="409" customFormat="1" ht="27.75" customHeight="1">
      <c r="A40" s="773"/>
      <c r="B40" s="779"/>
      <c r="C40" s="780"/>
      <c r="D40" s="785" t="s">
        <v>610</v>
      </c>
      <c r="E40" s="786"/>
      <c r="F40" s="785" t="s">
        <v>611</v>
      </c>
      <c r="G40" s="788"/>
      <c r="H40" s="779"/>
      <c r="I40" s="780"/>
      <c r="J40" s="785" t="s">
        <v>610</v>
      </c>
      <c r="K40" s="786"/>
      <c r="L40" s="785" t="s">
        <v>611</v>
      </c>
      <c r="M40" s="788"/>
      <c r="N40" s="779"/>
      <c r="O40" s="783"/>
      <c r="P40" s="780"/>
      <c r="Q40" s="785" t="s">
        <v>610</v>
      </c>
      <c r="R40" s="786"/>
      <c r="S40" s="786"/>
      <c r="T40" s="789" t="s">
        <v>611</v>
      </c>
      <c r="U40" s="470" t="s">
        <v>244</v>
      </c>
    </row>
    <row r="41" spans="1:27" s="409" customFormat="1" ht="27.75" customHeight="1">
      <c r="A41" s="773"/>
      <c r="B41" s="781"/>
      <c r="C41" s="782"/>
      <c r="D41" s="787"/>
      <c r="E41" s="787"/>
      <c r="F41" s="787"/>
      <c r="G41" s="781"/>
      <c r="H41" s="781"/>
      <c r="I41" s="782"/>
      <c r="J41" s="787"/>
      <c r="K41" s="787"/>
      <c r="L41" s="787"/>
      <c r="M41" s="781"/>
      <c r="N41" s="781"/>
      <c r="O41" s="784"/>
      <c r="P41" s="782"/>
      <c r="Q41" s="787"/>
      <c r="R41" s="787"/>
      <c r="S41" s="787"/>
      <c r="T41" s="790"/>
      <c r="U41" s="471"/>
    </row>
    <row r="42" spans="1:27" s="416" customFormat="1" ht="24" customHeight="1">
      <c r="A42" s="472" t="s">
        <v>40</v>
      </c>
      <c r="B42" s="797">
        <f>SUM(D42:F42)</f>
        <v>0</v>
      </c>
      <c r="C42" s="769"/>
      <c r="D42" s="769">
        <f>SUM(D43:D52)</f>
        <v>0</v>
      </c>
      <c r="E42" s="769"/>
      <c r="F42" s="769">
        <f>SUM(F43:F52)</f>
        <v>0</v>
      </c>
      <c r="G42" s="769"/>
      <c r="H42" s="769">
        <f>SUM(H43:I52)</f>
        <v>0</v>
      </c>
      <c r="I42" s="769"/>
      <c r="J42" s="769">
        <f>SUM(J43:K52)</f>
        <v>0</v>
      </c>
      <c r="K42" s="769"/>
      <c r="L42" s="769">
        <f>SUM(L43:M52)</f>
        <v>0</v>
      </c>
      <c r="M42" s="769"/>
      <c r="N42" s="769">
        <f>SUM(Q42:T42)</f>
        <v>0</v>
      </c>
      <c r="O42" s="769"/>
      <c r="P42" s="769"/>
      <c r="Q42" s="769">
        <f>SUM(Q43:Q52)</f>
        <v>0</v>
      </c>
      <c r="R42" s="769"/>
      <c r="S42" s="769"/>
      <c r="T42" s="448">
        <f>SUM(T43:T52)</f>
        <v>0</v>
      </c>
      <c r="U42" s="460" t="s">
        <v>398</v>
      </c>
    </row>
    <row r="43" spans="1:27" s="456" customFormat="1" ht="24" customHeight="1">
      <c r="A43" s="452" t="s">
        <v>494</v>
      </c>
      <c r="B43" s="793"/>
      <c r="C43" s="793"/>
      <c r="D43" s="793"/>
      <c r="E43" s="793"/>
      <c r="F43" s="793"/>
      <c r="G43" s="793"/>
      <c r="H43" s="793"/>
      <c r="I43" s="793"/>
      <c r="J43" s="793"/>
      <c r="K43" s="793"/>
      <c r="L43" s="793"/>
      <c r="M43" s="793"/>
      <c r="N43" s="793"/>
      <c r="O43" s="793"/>
      <c r="P43" s="793"/>
      <c r="Q43" s="798"/>
      <c r="R43" s="798"/>
      <c r="S43" s="798"/>
      <c r="T43" s="453"/>
      <c r="U43" s="458" t="s">
        <v>495</v>
      </c>
      <c r="V43" s="455"/>
    </row>
    <row r="44" spans="1:27" s="456" customFormat="1" ht="24" customHeight="1">
      <c r="A44" s="452" t="s">
        <v>496</v>
      </c>
      <c r="B44" s="793"/>
      <c r="C44" s="793"/>
      <c r="D44" s="793"/>
      <c r="E44" s="793"/>
      <c r="F44" s="793"/>
      <c r="G44" s="793"/>
      <c r="H44" s="793"/>
      <c r="I44" s="793"/>
      <c r="J44" s="793"/>
      <c r="K44" s="793"/>
      <c r="L44" s="793"/>
      <c r="M44" s="793"/>
      <c r="N44" s="793"/>
      <c r="O44" s="793"/>
      <c r="P44" s="793"/>
      <c r="Q44" s="798"/>
      <c r="R44" s="798"/>
      <c r="S44" s="798"/>
      <c r="T44" s="453"/>
      <c r="U44" s="458" t="s">
        <v>497</v>
      </c>
      <c r="V44" s="455"/>
    </row>
    <row r="45" spans="1:27" s="456" customFormat="1" ht="24" customHeight="1">
      <c r="A45" s="452" t="s">
        <v>498</v>
      </c>
      <c r="B45" s="793"/>
      <c r="C45" s="793"/>
      <c r="D45" s="793"/>
      <c r="E45" s="793"/>
      <c r="F45" s="793"/>
      <c r="G45" s="793"/>
      <c r="H45" s="793"/>
      <c r="I45" s="793"/>
      <c r="J45" s="793"/>
      <c r="K45" s="793"/>
      <c r="L45" s="793"/>
      <c r="M45" s="793"/>
      <c r="N45" s="793"/>
      <c r="O45" s="793"/>
      <c r="P45" s="793"/>
      <c r="Q45" s="798"/>
      <c r="R45" s="798"/>
      <c r="S45" s="798"/>
      <c r="T45" s="453"/>
      <c r="U45" s="458" t="s">
        <v>499</v>
      </c>
      <c r="V45" s="455"/>
    </row>
    <row r="46" spans="1:27" s="456" customFormat="1" ht="24" customHeight="1">
      <c r="A46" s="452" t="s">
        <v>500</v>
      </c>
      <c r="B46" s="793"/>
      <c r="C46" s="793"/>
      <c r="D46" s="793"/>
      <c r="E46" s="793"/>
      <c r="F46" s="793"/>
      <c r="G46" s="793"/>
      <c r="H46" s="793"/>
      <c r="I46" s="793"/>
      <c r="J46" s="793"/>
      <c r="K46" s="793"/>
      <c r="L46" s="793"/>
      <c r="M46" s="793"/>
      <c r="N46" s="793"/>
      <c r="O46" s="793"/>
      <c r="P46" s="793"/>
      <c r="Q46" s="798"/>
      <c r="R46" s="798"/>
      <c r="S46" s="798"/>
      <c r="T46" s="457"/>
      <c r="U46" s="458" t="s">
        <v>501</v>
      </c>
      <c r="V46" s="455"/>
    </row>
    <row r="47" spans="1:27" s="456" customFormat="1" ht="24" customHeight="1">
      <c r="A47" s="452" t="s">
        <v>502</v>
      </c>
      <c r="B47" s="793"/>
      <c r="C47" s="793"/>
      <c r="D47" s="793"/>
      <c r="E47" s="793"/>
      <c r="F47" s="793"/>
      <c r="G47" s="793"/>
      <c r="H47" s="793"/>
      <c r="I47" s="793"/>
      <c r="J47" s="793"/>
      <c r="K47" s="793"/>
      <c r="L47" s="793"/>
      <c r="M47" s="793"/>
      <c r="N47" s="793"/>
      <c r="O47" s="793"/>
      <c r="P47" s="793"/>
      <c r="Q47" s="798"/>
      <c r="R47" s="798"/>
      <c r="S47" s="798"/>
      <c r="T47" s="457"/>
      <c r="U47" s="458" t="s">
        <v>503</v>
      </c>
      <c r="V47" s="455"/>
    </row>
    <row r="48" spans="1:27" s="456" customFormat="1" ht="24" customHeight="1">
      <c r="A48" s="452" t="s">
        <v>504</v>
      </c>
      <c r="B48" s="793"/>
      <c r="C48" s="793"/>
      <c r="D48" s="793"/>
      <c r="E48" s="793"/>
      <c r="F48" s="793"/>
      <c r="G48" s="793"/>
      <c r="H48" s="793"/>
      <c r="I48" s="793"/>
      <c r="J48" s="793"/>
      <c r="K48" s="793"/>
      <c r="L48" s="793"/>
      <c r="M48" s="793"/>
      <c r="N48" s="793"/>
      <c r="O48" s="793"/>
      <c r="P48" s="793"/>
      <c r="Q48" s="798"/>
      <c r="R48" s="798"/>
      <c r="S48" s="798"/>
      <c r="T48" s="457"/>
      <c r="U48" s="458" t="s">
        <v>41</v>
      </c>
      <c r="V48" s="455"/>
    </row>
    <row r="49" spans="1:22" s="456" customFormat="1" ht="24" customHeight="1">
      <c r="A49" s="452" t="s">
        <v>505</v>
      </c>
      <c r="B49" s="793"/>
      <c r="C49" s="793"/>
      <c r="D49" s="793"/>
      <c r="E49" s="793"/>
      <c r="F49" s="793"/>
      <c r="G49" s="793"/>
      <c r="H49" s="793"/>
      <c r="I49" s="793"/>
      <c r="J49" s="793"/>
      <c r="K49" s="793"/>
      <c r="L49" s="793"/>
      <c r="M49" s="793"/>
      <c r="N49" s="793"/>
      <c r="O49" s="793"/>
      <c r="P49" s="793"/>
      <c r="Q49" s="798"/>
      <c r="R49" s="798"/>
      <c r="S49" s="798"/>
      <c r="T49" s="457"/>
      <c r="U49" s="461" t="s">
        <v>42</v>
      </c>
      <c r="V49" s="455"/>
    </row>
    <row r="50" spans="1:22" s="456" customFormat="1" ht="24" customHeight="1">
      <c r="A50" s="452" t="s">
        <v>506</v>
      </c>
      <c r="B50" s="793"/>
      <c r="C50" s="793"/>
      <c r="D50" s="793"/>
      <c r="E50" s="793"/>
      <c r="F50" s="793"/>
      <c r="G50" s="793"/>
      <c r="H50" s="793"/>
      <c r="I50" s="793"/>
      <c r="J50" s="793"/>
      <c r="K50" s="793"/>
      <c r="L50" s="793"/>
      <c r="M50" s="793"/>
      <c r="N50" s="793"/>
      <c r="O50" s="793"/>
      <c r="P50" s="793"/>
      <c r="Q50" s="798"/>
      <c r="R50" s="798"/>
      <c r="S50" s="798"/>
      <c r="T50" s="457"/>
      <c r="U50" s="461" t="s">
        <v>507</v>
      </c>
      <c r="V50" s="455"/>
    </row>
    <row r="51" spans="1:22" s="456" customFormat="1" ht="24" customHeight="1">
      <c r="A51" s="452" t="s">
        <v>508</v>
      </c>
      <c r="B51" s="793"/>
      <c r="C51" s="793"/>
      <c r="D51" s="793"/>
      <c r="E51" s="793"/>
      <c r="F51" s="793"/>
      <c r="G51" s="793"/>
      <c r="H51" s="793"/>
      <c r="I51" s="793"/>
      <c r="J51" s="793"/>
      <c r="K51" s="793"/>
      <c r="L51" s="793"/>
      <c r="M51" s="793"/>
      <c r="N51" s="793"/>
      <c r="O51" s="793"/>
      <c r="P51" s="793"/>
      <c r="Q51" s="798"/>
      <c r="R51" s="798"/>
      <c r="S51" s="798"/>
      <c r="T51" s="457"/>
      <c r="U51" s="458" t="s">
        <v>509</v>
      </c>
      <c r="V51" s="455"/>
    </row>
    <row r="52" spans="1:22" s="456" customFormat="1" ht="24" customHeight="1">
      <c r="A52" s="452" t="s">
        <v>510</v>
      </c>
      <c r="B52" s="793"/>
      <c r="C52" s="793"/>
      <c r="D52" s="793"/>
      <c r="E52" s="793"/>
      <c r="F52" s="793"/>
      <c r="G52" s="793"/>
      <c r="H52" s="793"/>
      <c r="I52" s="793"/>
      <c r="J52" s="793"/>
      <c r="K52" s="793"/>
      <c r="L52" s="793"/>
      <c r="M52" s="793"/>
      <c r="N52" s="793"/>
      <c r="O52" s="793"/>
      <c r="P52" s="793"/>
      <c r="Q52" s="798"/>
      <c r="R52" s="798"/>
      <c r="S52" s="798"/>
      <c r="T52" s="457"/>
      <c r="U52" s="458" t="s">
        <v>511</v>
      </c>
      <c r="V52" s="455"/>
    </row>
    <row r="53" spans="1:22" s="451" customFormat="1" ht="24" customHeight="1">
      <c r="A53" s="447" t="s">
        <v>43</v>
      </c>
      <c r="B53" s="769">
        <f t="shared" ref="B53" si="0">SUM(H53,N53)</f>
        <v>0</v>
      </c>
      <c r="C53" s="769"/>
      <c r="D53" s="796">
        <f t="shared" ref="D53" si="1">SUM(J53,Q53)</f>
        <v>0</v>
      </c>
      <c r="E53" s="796"/>
      <c r="F53" s="769">
        <f>SUM(L53,T53)</f>
        <v>0</v>
      </c>
      <c r="G53" s="769"/>
      <c r="H53" s="769">
        <f>SUM(H54:I63)</f>
        <v>0</v>
      </c>
      <c r="I53" s="769"/>
      <c r="J53" s="769">
        <f>SUM(J54:K63)</f>
        <v>0</v>
      </c>
      <c r="K53" s="769"/>
      <c r="L53" s="769">
        <f>SUM(L54:M63)</f>
        <v>0</v>
      </c>
      <c r="M53" s="769"/>
      <c r="N53" s="769">
        <f>SUM(N54:P63)</f>
        <v>0</v>
      </c>
      <c r="O53" s="769"/>
      <c r="P53" s="769"/>
      <c r="Q53" s="769">
        <f>SUM(Q54:S63)</f>
        <v>0</v>
      </c>
      <c r="R53" s="769"/>
      <c r="S53" s="769"/>
      <c r="T53" s="459">
        <f>SUM(T54:T63)</f>
        <v>0</v>
      </c>
      <c r="U53" s="473" t="s">
        <v>399</v>
      </c>
      <c r="V53" s="450"/>
    </row>
    <row r="54" spans="1:22" s="456" customFormat="1" ht="24" customHeight="1">
      <c r="A54" s="452" t="s">
        <v>44</v>
      </c>
      <c r="B54" s="793"/>
      <c r="C54" s="793"/>
      <c r="D54" s="795"/>
      <c r="E54" s="795"/>
      <c r="F54" s="793"/>
      <c r="G54" s="793"/>
      <c r="H54" s="793"/>
      <c r="I54" s="793"/>
      <c r="J54" s="793"/>
      <c r="K54" s="793"/>
      <c r="L54" s="793"/>
      <c r="M54" s="793"/>
      <c r="N54" s="793"/>
      <c r="O54" s="793"/>
      <c r="P54" s="793"/>
      <c r="Q54" s="808"/>
      <c r="R54" s="808"/>
      <c r="S54" s="808"/>
      <c r="T54" s="457"/>
      <c r="U54" s="458" t="s">
        <v>513</v>
      </c>
      <c r="V54" s="455"/>
    </row>
    <row r="55" spans="1:22" s="456" customFormat="1" ht="24" customHeight="1">
      <c r="A55" s="452" t="s">
        <v>45</v>
      </c>
      <c r="B55" s="793"/>
      <c r="C55" s="793"/>
      <c r="D55" s="795"/>
      <c r="E55" s="795"/>
      <c r="F55" s="793"/>
      <c r="G55" s="793"/>
      <c r="H55" s="793"/>
      <c r="I55" s="793"/>
      <c r="J55" s="793"/>
      <c r="K55" s="793"/>
      <c r="L55" s="793"/>
      <c r="M55" s="793"/>
      <c r="N55" s="793"/>
      <c r="O55" s="793"/>
      <c r="P55" s="793"/>
      <c r="Q55" s="808"/>
      <c r="R55" s="808"/>
      <c r="S55" s="808"/>
      <c r="T55" s="457"/>
      <c r="U55" s="458" t="s">
        <v>46</v>
      </c>
      <c r="V55" s="455"/>
    </row>
    <row r="56" spans="1:22" s="456" customFormat="1" ht="24" customHeight="1">
      <c r="A56" s="452" t="s">
        <v>47</v>
      </c>
      <c r="B56" s="793"/>
      <c r="C56" s="793"/>
      <c r="D56" s="795"/>
      <c r="E56" s="795"/>
      <c r="F56" s="793"/>
      <c r="G56" s="793"/>
      <c r="H56" s="793"/>
      <c r="I56" s="793"/>
      <c r="J56" s="793"/>
      <c r="K56" s="793"/>
      <c r="L56" s="793"/>
      <c r="M56" s="793"/>
      <c r="N56" s="793"/>
      <c r="O56" s="793"/>
      <c r="P56" s="793"/>
      <c r="Q56" s="808"/>
      <c r="R56" s="808"/>
      <c r="S56" s="808"/>
      <c r="T56" s="457"/>
      <c r="U56" s="458" t="s">
        <v>48</v>
      </c>
      <c r="V56" s="455"/>
    </row>
    <row r="57" spans="1:22" s="456" customFormat="1" ht="24" customHeight="1">
      <c r="A57" s="452" t="s">
        <v>49</v>
      </c>
      <c r="B57" s="793"/>
      <c r="C57" s="793"/>
      <c r="D57" s="795"/>
      <c r="E57" s="795"/>
      <c r="F57" s="793"/>
      <c r="G57" s="793"/>
      <c r="H57" s="793"/>
      <c r="I57" s="793"/>
      <c r="J57" s="793"/>
      <c r="K57" s="793"/>
      <c r="L57" s="793"/>
      <c r="M57" s="793"/>
      <c r="N57" s="793"/>
      <c r="O57" s="793"/>
      <c r="P57" s="793"/>
      <c r="Q57" s="808"/>
      <c r="R57" s="808"/>
      <c r="S57" s="808"/>
      <c r="T57" s="457"/>
      <c r="U57" s="458" t="s">
        <v>50</v>
      </c>
      <c r="V57" s="455"/>
    </row>
    <row r="58" spans="1:22" s="456" customFormat="1" ht="24" customHeight="1">
      <c r="A58" s="452" t="s">
        <v>51</v>
      </c>
      <c r="B58" s="793"/>
      <c r="C58" s="793"/>
      <c r="D58" s="795"/>
      <c r="E58" s="795"/>
      <c r="F58" s="793"/>
      <c r="G58" s="793"/>
      <c r="H58" s="793"/>
      <c r="I58" s="793"/>
      <c r="J58" s="793"/>
      <c r="K58" s="793"/>
      <c r="L58" s="793"/>
      <c r="M58" s="793"/>
      <c r="N58" s="793"/>
      <c r="O58" s="793"/>
      <c r="P58" s="793"/>
      <c r="Q58" s="808"/>
      <c r="R58" s="808"/>
      <c r="S58" s="808"/>
      <c r="T58" s="457"/>
      <c r="U58" s="458" t="s">
        <v>514</v>
      </c>
      <c r="V58" s="455"/>
    </row>
    <row r="59" spans="1:22" s="456" customFormat="1" ht="24" customHeight="1">
      <c r="A59" s="452" t="s">
        <v>711</v>
      </c>
      <c r="B59" s="793"/>
      <c r="C59" s="793"/>
      <c r="D59" s="795"/>
      <c r="E59" s="795"/>
      <c r="F59" s="793"/>
      <c r="G59" s="793"/>
      <c r="H59" s="793"/>
      <c r="I59" s="793"/>
      <c r="J59" s="793"/>
      <c r="K59" s="793"/>
      <c r="L59" s="793"/>
      <c r="M59" s="793"/>
      <c r="N59" s="793"/>
      <c r="O59" s="793"/>
      <c r="P59" s="793"/>
      <c r="Q59" s="808"/>
      <c r="R59" s="808"/>
      <c r="S59" s="808"/>
      <c r="T59" s="457"/>
      <c r="U59" s="458" t="s">
        <v>713</v>
      </c>
      <c r="V59" s="455"/>
    </row>
    <row r="60" spans="1:22" s="456" customFormat="1" ht="24" customHeight="1">
      <c r="A60" s="452" t="s">
        <v>712</v>
      </c>
      <c r="B60" s="793"/>
      <c r="C60" s="793"/>
      <c r="D60" s="795"/>
      <c r="E60" s="795"/>
      <c r="F60" s="793"/>
      <c r="G60" s="793"/>
      <c r="H60" s="793"/>
      <c r="I60" s="793"/>
      <c r="J60" s="793"/>
      <c r="K60" s="793"/>
      <c r="L60" s="793"/>
      <c r="M60" s="793"/>
      <c r="N60" s="793"/>
      <c r="O60" s="793"/>
      <c r="P60" s="793"/>
      <c r="Q60" s="808"/>
      <c r="R60" s="808"/>
      <c r="S60" s="808"/>
      <c r="T60" s="457"/>
      <c r="U60" s="458" t="s">
        <v>714</v>
      </c>
      <c r="V60" s="455"/>
    </row>
    <row r="61" spans="1:22" s="456" customFormat="1" ht="24" customHeight="1">
      <c r="A61" s="452" t="s">
        <v>52</v>
      </c>
      <c r="B61" s="793"/>
      <c r="C61" s="793"/>
      <c r="D61" s="795"/>
      <c r="E61" s="795"/>
      <c r="F61" s="793"/>
      <c r="G61" s="793"/>
      <c r="H61" s="793"/>
      <c r="I61" s="793"/>
      <c r="J61" s="793"/>
      <c r="K61" s="793"/>
      <c r="L61" s="793"/>
      <c r="M61" s="793"/>
      <c r="N61" s="793"/>
      <c r="O61" s="793"/>
      <c r="P61" s="793"/>
      <c r="Q61" s="805"/>
      <c r="R61" s="805"/>
      <c r="S61" s="805"/>
      <c r="T61" s="463"/>
      <c r="U61" s="458" t="s">
        <v>515</v>
      </c>
      <c r="V61" s="455"/>
    </row>
    <row r="62" spans="1:22" s="456" customFormat="1" ht="24" customHeight="1">
      <c r="A62" s="452" t="s">
        <v>53</v>
      </c>
      <c r="B62" s="793"/>
      <c r="C62" s="793"/>
      <c r="D62" s="795"/>
      <c r="E62" s="795"/>
      <c r="F62" s="793"/>
      <c r="G62" s="793"/>
      <c r="H62" s="793"/>
      <c r="I62" s="793"/>
      <c r="J62" s="793"/>
      <c r="K62" s="793"/>
      <c r="L62" s="793"/>
      <c r="M62" s="793"/>
      <c r="N62" s="793"/>
      <c r="O62" s="793"/>
      <c r="P62" s="793"/>
      <c r="Q62" s="805"/>
      <c r="R62" s="805"/>
      <c r="S62" s="805"/>
      <c r="T62" s="463"/>
      <c r="U62" s="458" t="s">
        <v>516</v>
      </c>
      <c r="V62" s="455"/>
    </row>
    <row r="63" spans="1:22" s="456" customFormat="1" ht="24" customHeight="1" thickBot="1">
      <c r="A63" s="464" t="s">
        <v>54</v>
      </c>
      <c r="B63" s="791"/>
      <c r="C63" s="792"/>
      <c r="D63" s="806"/>
      <c r="E63" s="806"/>
      <c r="F63" s="792"/>
      <c r="G63" s="792"/>
      <c r="H63" s="792"/>
      <c r="I63" s="792"/>
      <c r="J63" s="792"/>
      <c r="K63" s="792"/>
      <c r="L63" s="792"/>
      <c r="M63" s="792"/>
      <c r="N63" s="792"/>
      <c r="O63" s="792"/>
      <c r="P63" s="792"/>
      <c r="Q63" s="807"/>
      <c r="R63" s="807"/>
      <c r="S63" s="807"/>
      <c r="T63" s="463"/>
      <c r="U63" s="474" t="s">
        <v>517</v>
      </c>
      <c r="V63" s="455"/>
    </row>
    <row r="64" spans="1:22" s="437" customFormat="1" ht="22.5" customHeight="1">
      <c r="A64" s="437" t="s">
        <v>734</v>
      </c>
      <c r="N64" s="794" t="s">
        <v>789</v>
      </c>
      <c r="O64" s="794"/>
      <c r="P64" s="794"/>
      <c r="Q64" s="794"/>
      <c r="R64" s="794"/>
      <c r="S64" s="794"/>
      <c r="T64" s="794"/>
      <c r="U64" s="794"/>
    </row>
    <row r="65" spans="1:21" s="437" customFormat="1" ht="22.5" customHeight="1">
      <c r="A65" s="437" t="s">
        <v>612</v>
      </c>
      <c r="Q65" s="764"/>
      <c r="R65" s="764"/>
      <c r="T65" s="765"/>
      <c r="U65" s="765"/>
    </row>
  </sheetData>
  <mergeCells count="405">
    <mergeCell ref="Q45:S45"/>
    <mergeCell ref="Q46:S46"/>
    <mergeCell ref="Q47:S47"/>
    <mergeCell ref="Q48:S48"/>
    <mergeCell ref="Q49:S49"/>
    <mergeCell ref="Q50:S50"/>
    <mergeCell ref="Q51:S51"/>
    <mergeCell ref="Q52:S52"/>
    <mergeCell ref="Q61:S61"/>
    <mergeCell ref="Q54:S54"/>
    <mergeCell ref="Q55:S55"/>
    <mergeCell ref="Q56:S56"/>
    <mergeCell ref="Q57:S57"/>
    <mergeCell ref="Q62:S62"/>
    <mergeCell ref="D63:E63"/>
    <mergeCell ref="F63:G63"/>
    <mergeCell ref="Q63:S63"/>
    <mergeCell ref="J60:K60"/>
    <mergeCell ref="Q58:S58"/>
    <mergeCell ref="D59:E59"/>
    <mergeCell ref="F59:G59"/>
    <mergeCell ref="Q59:S59"/>
    <mergeCell ref="Q60:S60"/>
    <mergeCell ref="H63:I63"/>
    <mergeCell ref="J63:K63"/>
    <mergeCell ref="L63:M63"/>
    <mergeCell ref="N63:P63"/>
    <mergeCell ref="N60:P60"/>
    <mergeCell ref="J62:K62"/>
    <mergeCell ref="L62:M62"/>
    <mergeCell ref="N62:P62"/>
    <mergeCell ref="D62:E62"/>
    <mergeCell ref="F62:G62"/>
    <mergeCell ref="Q9:S9"/>
    <mergeCell ref="L9:M9"/>
    <mergeCell ref="H54:I54"/>
    <mergeCell ref="J54:K54"/>
    <mergeCell ref="L54:M54"/>
    <mergeCell ref="N54:P54"/>
    <mergeCell ref="H56:I56"/>
    <mergeCell ref="Q18:S18"/>
    <mergeCell ref="Q17:S17"/>
    <mergeCell ref="Q16:S16"/>
    <mergeCell ref="Q15:S15"/>
    <mergeCell ref="Q27:S27"/>
    <mergeCell ref="N15:P15"/>
    <mergeCell ref="N16:P16"/>
    <mergeCell ref="N18:P18"/>
    <mergeCell ref="N17:P17"/>
    <mergeCell ref="N21:P21"/>
    <mergeCell ref="Q21:S21"/>
    <mergeCell ref="N19:P19"/>
    <mergeCell ref="N20:P20"/>
    <mergeCell ref="Q19:S19"/>
    <mergeCell ref="Q20:S20"/>
    <mergeCell ref="J56:K56"/>
    <mergeCell ref="L56:M56"/>
    <mergeCell ref="D9:E9"/>
    <mergeCell ref="D10:E10"/>
    <mergeCell ref="D11:E11"/>
    <mergeCell ref="D12:E12"/>
    <mergeCell ref="D13:E13"/>
    <mergeCell ref="D14:E14"/>
    <mergeCell ref="D15:E15"/>
    <mergeCell ref="D16:E16"/>
    <mergeCell ref="Q14:S14"/>
    <mergeCell ref="Q13:S13"/>
    <mergeCell ref="Q12:S12"/>
    <mergeCell ref="Q11:S11"/>
    <mergeCell ref="Q10:S10"/>
    <mergeCell ref="F9:G9"/>
    <mergeCell ref="F10:G10"/>
    <mergeCell ref="F11:G11"/>
    <mergeCell ref="F12:G12"/>
    <mergeCell ref="F13:G13"/>
    <mergeCell ref="F14:G14"/>
    <mergeCell ref="N11:P11"/>
    <mergeCell ref="N10:P10"/>
    <mergeCell ref="N12:P12"/>
    <mergeCell ref="N13:P13"/>
    <mergeCell ref="N14:P14"/>
    <mergeCell ref="Q25:S25"/>
    <mergeCell ref="D26:E26"/>
    <mergeCell ref="F26:G26"/>
    <mergeCell ref="Q26:S26"/>
    <mergeCell ref="D27:E27"/>
    <mergeCell ref="F27:G27"/>
    <mergeCell ref="F15:G15"/>
    <mergeCell ref="F17:G17"/>
    <mergeCell ref="F16:G16"/>
    <mergeCell ref="D22:E22"/>
    <mergeCell ref="F22:G22"/>
    <mergeCell ref="Q22:S22"/>
    <mergeCell ref="D23:E23"/>
    <mergeCell ref="F23:G23"/>
    <mergeCell ref="Q23:S23"/>
    <mergeCell ref="D24:E24"/>
    <mergeCell ref="F24:G24"/>
    <mergeCell ref="Q24:S24"/>
    <mergeCell ref="Q32:S32"/>
    <mergeCell ref="D33:E33"/>
    <mergeCell ref="F33:G33"/>
    <mergeCell ref="Q33:S33"/>
    <mergeCell ref="D29:E29"/>
    <mergeCell ref="F29:G29"/>
    <mergeCell ref="Q29:S29"/>
    <mergeCell ref="D30:E30"/>
    <mergeCell ref="F30:G30"/>
    <mergeCell ref="Q30:S30"/>
    <mergeCell ref="D31:E31"/>
    <mergeCell ref="F31:G31"/>
    <mergeCell ref="Q31:S31"/>
    <mergeCell ref="L33:M33"/>
    <mergeCell ref="Q7:S8"/>
    <mergeCell ref="T7:T8"/>
    <mergeCell ref="A5:A8"/>
    <mergeCell ref="B6:C8"/>
    <mergeCell ref="H6:I8"/>
    <mergeCell ref="N6:P8"/>
    <mergeCell ref="D7:E8"/>
    <mergeCell ref="F7:G8"/>
    <mergeCell ref="J7:K8"/>
    <mergeCell ref="L7:M8"/>
    <mergeCell ref="B29:C29"/>
    <mergeCell ref="H29:I29"/>
    <mergeCell ref="J29:K29"/>
    <mergeCell ref="L29:M29"/>
    <mergeCell ref="N29:P29"/>
    <mergeCell ref="N9:P9"/>
    <mergeCell ref="N33:P33"/>
    <mergeCell ref="B27:C27"/>
    <mergeCell ref="H27:I27"/>
    <mergeCell ref="J27:K27"/>
    <mergeCell ref="L27:M27"/>
    <mergeCell ref="N27:P27"/>
    <mergeCell ref="B9:C9"/>
    <mergeCell ref="B33:C33"/>
    <mergeCell ref="H33:I33"/>
    <mergeCell ref="H9:I9"/>
    <mergeCell ref="J9:K9"/>
    <mergeCell ref="J33:K33"/>
    <mergeCell ref="H31:I31"/>
    <mergeCell ref="J31:K31"/>
    <mergeCell ref="L31:M31"/>
    <mergeCell ref="N31:P31"/>
    <mergeCell ref="H10:I10"/>
    <mergeCell ref="J10:K10"/>
    <mergeCell ref="B32:C32"/>
    <mergeCell ref="H32:I32"/>
    <mergeCell ref="J32:K32"/>
    <mergeCell ref="L32:M32"/>
    <mergeCell ref="N32:P32"/>
    <mergeCell ref="B30:C30"/>
    <mergeCell ref="H30:I30"/>
    <mergeCell ref="J30:K30"/>
    <mergeCell ref="L30:M30"/>
    <mergeCell ref="N30:P30"/>
    <mergeCell ref="B31:C31"/>
    <mergeCell ref="D32:E32"/>
    <mergeCell ref="F32:G32"/>
    <mergeCell ref="B26:C26"/>
    <mergeCell ref="H26:I26"/>
    <mergeCell ref="J26:K26"/>
    <mergeCell ref="L26:M26"/>
    <mergeCell ref="N26:P26"/>
    <mergeCell ref="B25:C25"/>
    <mergeCell ref="H25:I25"/>
    <mergeCell ref="J25:K25"/>
    <mergeCell ref="L25:M25"/>
    <mergeCell ref="N25:P25"/>
    <mergeCell ref="D25:E25"/>
    <mergeCell ref="F25:G25"/>
    <mergeCell ref="B10:C10"/>
    <mergeCell ref="L10:M10"/>
    <mergeCell ref="B13:C13"/>
    <mergeCell ref="H13:I13"/>
    <mergeCell ref="J13:K13"/>
    <mergeCell ref="L13:M13"/>
    <mergeCell ref="B12:C12"/>
    <mergeCell ref="H12:I12"/>
    <mergeCell ref="J12:K12"/>
    <mergeCell ref="L12:M12"/>
    <mergeCell ref="B15:C15"/>
    <mergeCell ref="H15:I15"/>
    <mergeCell ref="J15:K15"/>
    <mergeCell ref="L15:M15"/>
    <mergeCell ref="B14:C14"/>
    <mergeCell ref="H14:I14"/>
    <mergeCell ref="J14:K14"/>
    <mergeCell ref="L14:M14"/>
    <mergeCell ref="B11:C11"/>
    <mergeCell ref="H11:I11"/>
    <mergeCell ref="J11:K11"/>
    <mergeCell ref="L11:M11"/>
    <mergeCell ref="B18:C18"/>
    <mergeCell ref="H18:I18"/>
    <mergeCell ref="J18:K18"/>
    <mergeCell ref="L18:M18"/>
    <mergeCell ref="B17:C17"/>
    <mergeCell ref="H17:I17"/>
    <mergeCell ref="J17:K17"/>
    <mergeCell ref="L17:M17"/>
    <mergeCell ref="B16:C16"/>
    <mergeCell ref="H16:I16"/>
    <mergeCell ref="J16:K16"/>
    <mergeCell ref="L16:M16"/>
    <mergeCell ref="D17:E17"/>
    <mergeCell ref="D18:E18"/>
    <mergeCell ref="F18:G18"/>
    <mergeCell ref="B20:C20"/>
    <mergeCell ref="H20:I20"/>
    <mergeCell ref="J20:K20"/>
    <mergeCell ref="L20:M20"/>
    <mergeCell ref="B19:C19"/>
    <mergeCell ref="H19:I19"/>
    <mergeCell ref="J19:K19"/>
    <mergeCell ref="L19:M19"/>
    <mergeCell ref="D21:E21"/>
    <mergeCell ref="F21:G21"/>
    <mergeCell ref="D19:E19"/>
    <mergeCell ref="D20:E20"/>
    <mergeCell ref="F19:G19"/>
    <mergeCell ref="F20:G20"/>
    <mergeCell ref="J1:U1"/>
    <mergeCell ref="A1:I1"/>
    <mergeCell ref="B5:I5"/>
    <mergeCell ref="J5:T5"/>
    <mergeCell ref="T4:U4"/>
    <mergeCell ref="B24:C24"/>
    <mergeCell ref="H24:I24"/>
    <mergeCell ref="J24:K24"/>
    <mergeCell ref="L24:M24"/>
    <mergeCell ref="N24:P24"/>
    <mergeCell ref="B23:C23"/>
    <mergeCell ref="H23:I23"/>
    <mergeCell ref="J23:K23"/>
    <mergeCell ref="L23:M23"/>
    <mergeCell ref="N23:P23"/>
    <mergeCell ref="B22:C22"/>
    <mergeCell ref="H22:I22"/>
    <mergeCell ref="J22:K22"/>
    <mergeCell ref="L22:M22"/>
    <mergeCell ref="N22:P22"/>
    <mergeCell ref="B21:C21"/>
    <mergeCell ref="H21:I21"/>
    <mergeCell ref="J21:K21"/>
    <mergeCell ref="L21:M21"/>
    <mergeCell ref="B44:C44"/>
    <mergeCell ref="H44:I44"/>
    <mergeCell ref="J44:K44"/>
    <mergeCell ref="L44:M44"/>
    <mergeCell ref="N44:P44"/>
    <mergeCell ref="Q42:S42"/>
    <mergeCell ref="B43:C43"/>
    <mergeCell ref="H43:I43"/>
    <mergeCell ref="J43:K43"/>
    <mergeCell ref="L43:M43"/>
    <mergeCell ref="N43:P43"/>
    <mergeCell ref="B42:C42"/>
    <mergeCell ref="H42:I42"/>
    <mergeCell ref="J42:K42"/>
    <mergeCell ref="L42:M42"/>
    <mergeCell ref="N42:P42"/>
    <mergeCell ref="D42:E42"/>
    <mergeCell ref="F42:G42"/>
    <mergeCell ref="D43:E43"/>
    <mergeCell ref="F43:G43"/>
    <mergeCell ref="D44:E44"/>
    <mergeCell ref="F44:G44"/>
    <mergeCell ref="Q43:S43"/>
    <mergeCell ref="Q44:S44"/>
    <mergeCell ref="B46:C46"/>
    <mergeCell ref="H46:I46"/>
    <mergeCell ref="J46:K46"/>
    <mergeCell ref="L46:M46"/>
    <mergeCell ref="N46:P46"/>
    <mergeCell ref="B45:C45"/>
    <mergeCell ref="H45:I45"/>
    <mergeCell ref="J45:K45"/>
    <mergeCell ref="L45:M45"/>
    <mergeCell ref="N45:P45"/>
    <mergeCell ref="D45:E45"/>
    <mergeCell ref="F45:G45"/>
    <mergeCell ref="D46:E46"/>
    <mergeCell ref="F46:G46"/>
    <mergeCell ref="B48:C48"/>
    <mergeCell ref="H48:I48"/>
    <mergeCell ref="J48:K48"/>
    <mergeCell ref="L48:M48"/>
    <mergeCell ref="N48:P48"/>
    <mergeCell ref="B47:C47"/>
    <mergeCell ref="H47:I47"/>
    <mergeCell ref="J47:K47"/>
    <mergeCell ref="L47:M47"/>
    <mergeCell ref="N47:P47"/>
    <mergeCell ref="D47:E47"/>
    <mergeCell ref="F47:G47"/>
    <mergeCell ref="D48:E48"/>
    <mergeCell ref="F48:G48"/>
    <mergeCell ref="B50:C50"/>
    <mergeCell ref="H50:I50"/>
    <mergeCell ref="J50:K50"/>
    <mergeCell ref="L50:M50"/>
    <mergeCell ref="N50:P50"/>
    <mergeCell ref="B49:C49"/>
    <mergeCell ref="H49:I49"/>
    <mergeCell ref="J49:K49"/>
    <mergeCell ref="L49:M49"/>
    <mergeCell ref="N49:P49"/>
    <mergeCell ref="D49:E49"/>
    <mergeCell ref="F49:G49"/>
    <mergeCell ref="D50:E50"/>
    <mergeCell ref="F50:G50"/>
    <mergeCell ref="B51:C51"/>
    <mergeCell ref="H51:I51"/>
    <mergeCell ref="J51:K51"/>
    <mergeCell ref="L51:M51"/>
    <mergeCell ref="N51:P51"/>
    <mergeCell ref="D51:E51"/>
    <mergeCell ref="F51:G51"/>
    <mergeCell ref="D52:E52"/>
    <mergeCell ref="F52:G52"/>
    <mergeCell ref="B56:C56"/>
    <mergeCell ref="N56:P56"/>
    <mergeCell ref="D55:E55"/>
    <mergeCell ref="F55:G55"/>
    <mergeCell ref="D56:E56"/>
    <mergeCell ref="F56:G56"/>
    <mergeCell ref="B52:C52"/>
    <mergeCell ref="H52:I52"/>
    <mergeCell ref="J52:K52"/>
    <mergeCell ref="L52:M52"/>
    <mergeCell ref="N52:P52"/>
    <mergeCell ref="B57:C57"/>
    <mergeCell ref="H57:I57"/>
    <mergeCell ref="J57:K57"/>
    <mergeCell ref="L57:M57"/>
    <mergeCell ref="N57:P57"/>
    <mergeCell ref="D58:E58"/>
    <mergeCell ref="F58:G58"/>
    <mergeCell ref="D57:E57"/>
    <mergeCell ref="B53:C53"/>
    <mergeCell ref="H53:I53"/>
    <mergeCell ref="J53:K53"/>
    <mergeCell ref="L53:M53"/>
    <mergeCell ref="N53:P53"/>
    <mergeCell ref="D53:E53"/>
    <mergeCell ref="F53:G53"/>
    <mergeCell ref="D54:E54"/>
    <mergeCell ref="F54:G54"/>
    <mergeCell ref="B54:C54"/>
    <mergeCell ref="F57:G57"/>
    <mergeCell ref="B55:C55"/>
    <mergeCell ref="H55:I55"/>
    <mergeCell ref="J55:K55"/>
    <mergeCell ref="L55:M55"/>
    <mergeCell ref="N55:P55"/>
    <mergeCell ref="O34:U34"/>
    <mergeCell ref="N64:U64"/>
    <mergeCell ref="B61:C61"/>
    <mergeCell ref="H61:I61"/>
    <mergeCell ref="J61:K61"/>
    <mergeCell ref="L61:M61"/>
    <mergeCell ref="N61:P61"/>
    <mergeCell ref="B59:C59"/>
    <mergeCell ref="H59:I59"/>
    <mergeCell ref="J59:K59"/>
    <mergeCell ref="L59:M59"/>
    <mergeCell ref="N59:P59"/>
    <mergeCell ref="D61:E61"/>
    <mergeCell ref="F61:G61"/>
    <mergeCell ref="B60:C60"/>
    <mergeCell ref="D60:E60"/>
    <mergeCell ref="F60:G60"/>
    <mergeCell ref="H60:I60"/>
    <mergeCell ref="L60:M60"/>
    <mergeCell ref="B58:C58"/>
    <mergeCell ref="H58:I58"/>
    <mergeCell ref="J58:K58"/>
    <mergeCell ref="L58:M58"/>
    <mergeCell ref="N58:P58"/>
    <mergeCell ref="Q65:R65"/>
    <mergeCell ref="T65:U65"/>
    <mergeCell ref="H3:J3"/>
    <mergeCell ref="F3:G3"/>
    <mergeCell ref="T35:U35"/>
    <mergeCell ref="J36:U36"/>
    <mergeCell ref="Q53:S53"/>
    <mergeCell ref="A36:H36"/>
    <mergeCell ref="T37:U37"/>
    <mergeCell ref="A38:A41"/>
    <mergeCell ref="B38:I38"/>
    <mergeCell ref="J38:T38"/>
    <mergeCell ref="B39:C41"/>
    <mergeCell ref="H39:I41"/>
    <mergeCell ref="N39:P41"/>
    <mergeCell ref="D40:E41"/>
    <mergeCell ref="F40:G41"/>
    <mergeCell ref="J40:K41"/>
    <mergeCell ref="L40:M41"/>
    <mergeCell ref="Q40:S41"/>
    <mergeCell ref="T40:T41"/>
    <mergeCell ref="B63:C63"/>
    <mergeCell ref="B62:C62"/>
    <mergeCell ref="H62:I62"/>
  </mergeCells>
  <phoneticPr fontId="18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1" firstPageNumber="72" pageOrder="overThenDown" orientation="portrait" useFirstPageNumber="1" r:id="rId1"/>
  <headerFooter differentOddEven="1"/>
  <rowBreaks count="1" manualBreakCount="1">
    <brk id="35" max="16383" man="1"/>
  </rowBreaks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BL88"/>
  <sheetViews>
    <sheetView view="pageBreakPreview" topLeftCell="AR1" zoomScaleNormal="100" zoomScaleSheetLayoutView="100" workbookViewId="0">
      <selection activeCell="AL9" sqref="AL9"/>
    </sheetView>
  </sheetViews>
  <sheetFormatPr defaultRowHeight="11.25"/>
  <cols>
    <col min="1" max="1" width="8.625" style="24" customWidth="1"/>
    <col min="2" max="2" width="4.625" style="24" customWidth="1"/>
    <col min="3" max="3" width="11.125" style="128" customWidth="1"/>
    <col min="4" max="4" width="11.125" style="126" customWidth="1"/>
    <col min="5" max="5" width="11.125" style="25" customWidth="1"/>
    <col min="6" max="6" width="11.125" style="81" customWidth="1"/>
    <col min="7" max="7" width="11.125" style="125" customWidth="1"/>
    <col min="8" max="8" width="11.125" style="126" customWidth="1"/>
    <col min="9" max="9" width="12.5" style="25" customWidth="1"/>
    <col min="10" max="10" width="12.5" style="81" customWidth="1"/>
    <col min="11" max="11" width="12.5" style="25" customWidth="1"/>
    <col min="12" max="12" width="12.5" style="81" customWidth="1"/>
    <col min="13" max="13" width="12.5" style="25" customWidth="1"/>
    <col min="14" max="14" width="10.5" style="24" customWidth="1"/>
    <col min="15" max="15" width="6.875" style="24" customWidth="1"/>
    <col min="16" max="16" width="8.625" style="24" customWidth="1"/>
    <col min="17" max="17" width="4.625" style="24" customWidth="1"/>
    <col min="18" max="18" width="8.625" style="128" customWidth="1"/>
    <col min="19" max="19" width="8.625" style="126" customWidth="1"/>
    <col min="20" max="20" width="8.625" style="25" customWidth="1"/>
    <col min="21" max="21" width="8.625" style="81" customWidth="1"/>
    <col min="22" max="22" width="8.625" style="125" customWidth="1"/>
    <col min="23" max="23" width="8.625" style="25" customWidth="1"/>
    <col min="24" max="25" width="8.625" style="126" customWidth="1"/>
    <col min="26" max="26" width="8.625" style="25" customWidth="1"/>
    <col min="27" max="27" width="8.625" style="81" customWidth="1"/>
    <col min="28" max="28" width="8.625" style="25" customWidth="1"/>
    <col min="29" max="29" width="8.625" style="81" customWidth="1"/>
    <col min="30" max="30" width="8.625" style="25" customWidth="1"/>
    <col min="31" max="31" width="10.5" style="24" customWidth="1"/>
    <col min="32" max="32" width="6.875" style="24" customWidth="1"/>
    <col min="33" max="33" width="8.625" style="24" customWidth="1"/>
    <col min="34" max="34" width="4.625" style="24" customWidth="1"/>
    <col min="35" max="35" width="11.125" style="128" customWidth="1"/>
    <col min="36" max="36" width="11.125" style="126" customWidth="1"/>
    <col min="37" max="37" width="11.125" style="125" customWidth="1"/>
    <col min="38" max="38" width="11.125" style="25" customWidth="1"/>
    <col min="39" max="39" width="11.125" style="126" customWidth="1"/>
    <col min="40" max="40" width="11.125" style="25" customWidth="1"/>
    <col min="41" max="41" width="12.5" style="81" customWidth="1"/>
    <col min="42" max="42" width="12.5" style="25" customWidth="1"/>
    <col min="43" max="43" width="12.5" style="81" customWidth="1"/>
    <col min="44" max="45" width="12.5" style="25" customWidth="1"/>
    <col min="46" max="46" width="10.5" style="24" customWidth="1"/>
    <col min="47" max="47" width="6.875" style="24" customWidth="1"/>
    <col min="48" max="48" width="8.625" style="24" customWidth="1"/>
    <col min="49" max="49" width="4.625" style="24" customWidth="1"/>
    <col min="50" max="50" width="11.25" style="128" customWidth="1"/>
    <col min="51" max="51" width="11.25" style="126" customWidth="1"/>
    <col min="52" max="52" width="11.25" style="25" customWidth="1"/>
    <col min="53" max="54" width="11.25" style="81" customWidth="1"/>
    <col min="55" max="55" width="11.25" style="126" customWidth="1"/>
    <col min="56" max="60" width="12.375" style="25" customWidth="1"/>
    <col min="61" max="61" width="10.5" style="24" customWidth="1"/>
    <col min="62" max="62" width="6.875" style="24" customWidth="1"/>
    <col min="63" max="16384" width="9" style="10"/>
  </cols>
  <sheetData>
    <row r="1" spans="1:64" s="6" customFormat="1" ht="30" customHeight="1">
      <c r="A1" s="811" t="s">
        <v>857</v>
      </c>
      <c r="B1" s="811"/>
      <c r="C1" s="811"/>
      <c r="D1" s="811"/>
      <c r="E1" s="811"/>
      <c r="F1" s="811"/>
      <c r="G1" s="811"/>
      <c r="H1" s="811"/>
      <c r="I1" s="810" t="s">
        <v>858</v>
      </c>
      <c r="J1" s="810"/>
      <c r="K1" s="810"/>
      <c r="L1" s="810"/>
      <c r="M1" s="810"/>
      <c r="N1" s="810"/>
      <c r="O1" s="810"/>
      <c r="P1" s="812" t="s">
        <v>857</v>
      </c>
      <c r="Q1" s="812"/>
      <c r="R1" s="812"/>
      <c r="S1" s="812"/>
      <c r="T1" s="812"/>
      <c r="U1" s="812"/>
      <c r="V1" s="812"/>
      <c r="W1" s="812"/>
      <c r="X1" s="809" t="s">
        <v>859</v>
      </c>
      <c r="Y1" s="809"/>
      <c r="Z1" s="809"/>
      <c r="AA1" s="809"/>
      <c r="AB1" s="809"/>
      <c r="AC1" s="809"/>
      <c r="AD1" s="809"/>
      <c r="AE1" s="809"/>
      <c r="AF1" s="809"/>
      <c r="AG1" s="812" t="s">
        <v>857</v>
      </c>
      <c r="AH1" s="812"/>
      <c r="AI1" s="812"/>
      <c r="AJ1" s="812"/>
      <c r="AK1" s="812"/>
      <c r="AL1" s="812"/>
      <c r="AM1" s="812"/>
      <c r="AN1" s="812"/>
      <c r="AO1" s="809" t="s">
        <v>859</v>
      </c>
      <c r="AP1" s="809"/>
      <c r="AQ1" s="809"/>
      <c r="AR1" s="809"/>
      <c r="AS1" s="809"/>
      <c r="AT1" s="809"/>
      <c r="AU1" s="809"/>
      <c r="AV1" s="812" t="s">
        <v>857</v>
      </c>
      <c r="AW1" s="812"/>
      <c r="AX1" s="812"/>
      <c r="AY1" s="812"/>
      <c r="AZ1" s="812"/>
      <c r="BA1" s="812"/>
      <c r="BB1" s="812"/>
      <c r="BC1" s="812"/>
      <c r="BD1" s="809" t="s">
        <v>859</v>
      </c>
      <c r="BE1" s="809"/>
      <c r="BF1" s="809"/>
      <c r="BG1" s="809"/>
      <c r="BH1" s="809"/>
      <c r="BI1" s="809"/>
      <c r="BJ1" s="809"/>
      <c r="BK1" s="3" t="s">
        <v>408</v>
      </c>
      <c r="BL1" s="3"/>
    </row>
    <row r="2" spans="1:64" ht="18.75" customHeight="1" thickBot="1">
      <c r="A2" s="53" t="s">
        <v>519</v>
      </c>
      <c r="B2" s="7"/>
      <c r="C2" s="84"/>
      <c r="D2" s="817"/>
      <c r="E2" s="817"/>
      <c r="F2" s="52"/>
      <c r="G2" s="8"/>
      <c r="H2" s="85"/>
      <c r="I2" s="51"/>
      <c r="J2" s="52"/>
      <c r="K2" s="51"/>
      <c r="L2" s="52"/>
      <c r="M2" s="51"/>
      <c r="N2" s="9"/>
      <c r="O2" s="9" t="s">
        <v>98</v>
      </c>
      <c r="P2" s="53" t="s">
        <v>318</v>
      </c>
      <c r="Q2" s="7"/>
      <c r="R2" s="84"/>
      <c r="S2" s="85"/>
      <c r="T2" s="51"/>
      <c r="U2" s="52"/>
      <c r="V2" s="8"/>
      <c r="W2" s="85"/>
      <c r="X2" s="53"/>
      <c r="Y2" s="53"/>
      <c r="Z2" s="52"/>
      <c r="AA2" s="51"/>
      <c r="AB2" s="52"/>
      <c r="AC2" s="51"/>
      <c r="AD2" s="52"/>
      <c r="AE2" s="86"/>
      <c r="AF2" s="9" t="s">
        <v>98</v>
      </c>
      <c r="AG2" s="53" t="s">
        <v>318</v>
      </c>
      <c r="AH2" s="7"/>
      <c r="AI2" s="84"/>
      <c r="AJ2" s="85"/>
      <c r="AK2" s="8"/>
      <c r="AL2" s="51"/>
      <c r="AM2" s="85"/>
      <c r="AN2" s="51"/>
      <c r="AO2" s="52"/>
      <c r="AP2" s="51"/>
      <c r="AQ2" s="52"/>
      <c r="AR2" s="51"/>
      <c r="AS2" s="51"/>
      <c r="AT2" s="86"/>
      <c r="AU2" s="9" t="s">
        <v>98</v>
      </c>
      <c r="AV2" s="53" t="s">
        <v>318</v>
      </c>
      <c r="AW2" s="7"/>
      <c r="AX2" s="84"/>
      <c r="AY2" s="85"/>
      <c r="AZ2" s="51"/>
      <c r="BA2" s="52"/>
      <c r="BB2" s="52"/>
      <c r="BC2" s="85"/>
      <c r="BD2" s="51"/>
      <c r="BE2" s="285"/>
      <c r="BF2" s="51"/>
      <c r="BG2" s="51"/>
      <c r="BH2" s="51"/>
      <c r="BI2" s="86"/>
      <c r="BJ2" s="9" t="s">
        <v>98</v>
      </c>
    </row>
    <row r="3" spans="1:64" s="92" customFormat="1" ht="22.5" customHeight="1">
      <c r="A3" s="813" t="s">
        <v>245</v>
      </c>
      <c r="B3" s="814"/>
      <c r="C3" s="87" t="s">
        <v>99</v>
      </c>
      <c r="D3" s="88" t="s">
        <v>319</v>
      </c>
      <c r="E3" s="89" t="s">
        <v>320</v>
      </c>
      <c r="F3" s="88" t="s">
        <v>321</v>
      </c>
      <c r="G3" s="89" t="s">
        <v>322</v>
      </c>
      <c r="H3" s="90" t="s">
        <v>323</v>
      </c>
      <c r="I3" s="89" t="s">
        <v>324</v>
      </c>
      <c r="J3" s="88" t="s">
        <v>325</v>
      </c>
      <c r="K3" s="89" t="s">
        <v>326</v>
      </c>
      <c r="L3" s="88" t="s">
        <v>327</v>
      </c>
      <c r="M3" s="89" t="s">
        <v>520</v>
      </c>
      <c r="N3" s="91" t="s">
        <v>328</v>
      </c>
      <c r="P3" s="813" t="s">
        <v>313</v>
      </c>
      <c r="Q3" s="814"/>
      <c r="R3" s="87" t="s">
        <v>100</v>
      </c>
      <c r="S3" s="88" t="s">
        <v>101</v>
      </c>
      <c r="T3" s="88" t="s">
        <v>102</v>
      </c>
      <c r="U3" s="89" t="s">
        <v>103</v>
      </c>
      <c r="V3" s="93" t="s">
        <v>104</v>
      </c>
      <c r="W3" s="89" t="s">
        <v>105</v>
      </c>
      <c r="X3" s="93" t="s">
        <v>106</v>
      </c>
      <c r="Y3" s="637" t="s">
        <v>805</v>
      </c>
      <c r="Z3" s="638" t="s">
        <v>806</v>
      </c>
      <c r="AA3" s="93" t="s">
        <v>329</v>
      </c>
      <c r="AB3" s="93" t="s">
        <v>330</v>
      </c>
      <c r="AC3" s="93" t="s">
        <v>107</v>
      </c>
      <c r="AD3" s="94" t="s">
        <v>108</v>
      </c>
      <c r="AE3" s="91" t="s">
        <v>328</v>
      </c>
      <c r="AG3" s="813" t="s">
        <v>245</v>
      </c>
      <c r="AH3" s="814"/>
      <c r="AI3" s="87" t="s">
        <v>109</v>
      </c>
      <c r="AJ3" s="88" t="s">
        <v>368</v>
      </c>
      <c r="AK3" s="89" t="s">
        <v>521</v>
      </c>
      <c r="AL3" s="88" t="s">
        <v>331</v>
      </c>
      <c r="AM3" s="93" t="s">
        <v>332</v>
      </c>
      <c r="AN3" s="89" t="s">
        <v>333</v>
      </c>
      <c r="AO3" s="95" t="s">
        <v>334</v>
      </c>
      <c r="AP3" s="89" t="s">
        <v>335</v>
      </c>
      <c r="AQ3" s="88" t="s">
        <v>336</v>
      </c>
      <c r="AR3" s="89" t="s">
        <v>337</v>
      </c>
      <c r="AS3" s="88" t="s">
        <v>338</v>
      </c>
      <c r="AT3" s="58" t="s">
        <v>328</v>
      </c>
      <c r="AU3" s="60"/>
      <c r="AV3" s="813" t="s">
        <v>245</v>
      </c>
      <c r="AW3" s="814"/>
      <c r="AX3" s="87" t="s">
        <v>339</v>
      </c>
      <c r="AY3" s="88" t="s">
        <v>340</v>
      </c>
      <c r="AZ3" s="89" t="s">
        <v>341</v>
      </c>
      <c r="BA3" s="88" t="s">
        <v>342</v>
      </c>
      <c r="BB3" s="89" t="s">
        <v>731</v>
      </c>
      <c r="BC3" s="88" t="s">
        <v>343</v>
      </c>
      <c r="BD3" s="96" t="s">
        <v>727</v>
      </c>
      <c r="BE3" s="93" t="s">
        <v>730</v>
      </c>
      <c r="BF3" s="89" t="s">
        <v>344</v>
      </c>
      <c r="BG3" s="88" t="s">
        <v>345</v>
      </c>
      <c r="BH3" s="15" t="s">
        <v>346</v>
      </c>
      <c r="BI3" s="818" t="s">
        <v>328</v>
      </c>
      <c r="BJ3" s="819"/>
    </row>
    <row r="4" spans="1:64" s="92" customFormat="1" ht="22.5" customHeight="1">
      <c r="A4" s="815"/>
      <c r="B4" s="816"/>
      <c r="C4" s="97" t="s">
        <v>110</v>
      </c>
      <c r="D4" s="98" t="s">
        <v>111</v>
      </c>
      <c r="E4" s="99" t="s">
        <v>112</v>
      </c>
      <c r="F4" s="100" t="s">
        <v>113</v>
      </c>
      <c r="G4" s="98" t="s">
        <v>15</v>
      </c>
      <c r="H4" s="99" t="s">
        <v>347</v>
      </c>
      <c r="I4" s="98" t="s">
        <v>114</v>
      </c>
      <c r="J4" s="98" t="s">
        <v>115</v>
      </c>
      <c r="K4" s="98" t="s">
        <v>348</v>
      </c>
      <c r="L4" s="98" t="s">
        <v>349</v>
      </c>
      <c r="M4" s="98" t="s">
        <v>116</v>
      </c>
      <c r="N4" s="101" t="s">
        <v>350</v>
      </c>
      <c r="O4" s="17"/>
      <c r="P4" s="815"/>
      <c r="Q4" s="816"/>
      <c r="R4" s="102" t="s">
        <v>117</v>
      </c>
      <c r="S4" s="98" t="s">
        <v>118</v>
      </c>
      <c r="T4" s="98" t="s">
        <v>27</v>
      </c>
      <c r="U4" s="98" t="s">
        <v>29</v>
      </c>
      <c r="V4" s="100" t="s">
        <v>31</v>
      </c>
      <c r="W4" s="103" t="s">
        <v>33</v>
      </c>
      <c r="X4" s="100" t="s">
        <v>119</v>
      </c>
      <c r="Y4" s="636" t="s">
        <v>803</v>
      </c>
      <c r="Z4" s="636" t="s">
        <v>804</v>
      </c>
      <c r="AA4" s="98" t="s">
        <v>351</v>
      </c>
      <c r="AB4" s="98" t="s">
        <v>352</v>
      </c>
      <c r="AC4" s="98" t="s">
        <v>120</v>
      </c>
      <c r="AD4" s="98" t="s">
        <v>39</v>
      </c>
      <c r="AE4" s="101" t="s">
        <v>350</v>
      </c>
      <c r="AF4" s="17"/>
      <c r="AG4" s="815"/>
      <c r="AH4" s="816"/>
      <c r="AI4" s="105" t="s">
        <v>121</v>
      </c>
      <c r="AJ4" s="104" t="s">
        <v>436</v>
      </c>
      <c r="AK4" s="104" t="s">
        <v>353</v>
      </c>
      <c r="AL4" s="104" t="s">
        <v>354</v>
      </c>
      <c r="AM4" s="106" t="s">
        <v>355</v>
      </c>
      <c r="AN4" s="107" t="s">
        <v>356</v>
      </c>
      <c r="AO4" s="104" t="s">
        <v>357</v>
      </c>
      <c r="AP4" s="104" t="s">
        <v>358</v>
      </c>
      <c r="AQ4" s="104" t="s">
        <v>359</v>
      </c>
      <c r="AR4" s="104" t="s">
        <v>360</v>
      </c>
      <c r="AS4" s="104" t="s">
        <v>361</v>
      </c>
      <c r="AT4" s="108" t="s">
        <v>350</v>
      </c>
      <c r="AU4" s="109"/>
      <c r="AV4" s="815"/>
      <c r="AW4" s="816"/>
      <c r="AX4" s="105" t="s">
        <v>362</v>
      </c>
      <c r="AY4" s="104" t="s">
        <v>363</v>
      </c>
      <c r="AZ4" s="104" t="s">
        <v>46</v>
      </c>
      <c r="BA4" s="104" t="s">
        <v>48</v>
      </c>
      <c r="BB4" s="110" t="s">
        <v>50</v>
      </c>
      <c r="BC4" s="106" t="s">
        <v>364</v>
      </c>
      <c r="BD4" s="111" t="s">
        <v>728</v>
      </c>
      <c r="BE4" s="106" t="s">
        <v>729</v>
      </c>
      <c r="BF4" s="104" t="s">
        <v>365</v>
      </c>
      <c r="BG4" s="104" t="s">
        <v>122</v>
      </c>
      <c r="BH4" s="111" t="s">
        <v>366</v>
      </c>
      <c r="BI4" s="820" t="s">
        <v>350</v>
      </c>
      <c r="BJ4" s="821"/>
    </row>
    <row r="5" spans="1:64" s="22" customFormat="1" ht="18.75" customHeight="1">
      <c r="A5" s="1"/>
      <c r="B5" s="112" t="s">
        <v>9</v>
      </c>
      <c r="C5" s="310">
        <f t="shared" ref="C5:C34" si="0">SUM(D5:M5)</f>
        <v>296479</v>
      </c>
      <c r="D5" s="311">
        <f>SUM(D8,D11,D14,D17,D20,D23,D26,D29,D32,D41,D44,D47,D50,D53,D56,D59,D62,D65)</f>
        <v>25562</v>
      </c>
      <c r="E5" s="311">
        <f t="shared" ref="E5:M5" si="1">SUM(E8,E11,E14,E17,E20,E23,E26,E29,E32,E41,E44,E47,E50,E53,E56,E59,E62,E65)</f>
        <v>44254</v>
      </c>
      <c r="F5" s="311">
        <f t="shared" si="1"/>
        <v>35001</v>
      </c>
      <c r="G5" s="311">
        <f t="shared" si="1"/>
        <v>32627</v>
      </c>
      <c r="H5" s="311">
        <f t="shared" si="1"/>
        <v>45555</v>
      </c>
      <c r="I5" s="311">
        <f t="shared" si="1"/>
        <v>22059</v>
      </c>
      <c r="J5" s="311">
        <f t="shared" si="1"/>
        <v>18758</v>
      </c>
      <c r="K5" s="311">
        <f t="shared" si="1"/>
        <v>32054</v>
      </c>
      <c r="L5" s="311">
        <f t="shared" si="1"/>
        <v>20519</v>
      </c>
      <c r="M5" s="311">
        <f t="shared" si="1"/>
        <v>20090</v>
      </c>
      <c r="N5" s="113"/>
      <c r="O5" s="114" t="s">
        <v>10</v>
      </c>
      <c r="P5" s="1"/>
      <c r="Q5" s="112" t="s">
        <v>9</v>
      </c>
      <c r="R5" s="311">
        <f t="shared" ref="R5:AD5" si="2">SUM(R8,R11,R14,R17,R20,R23,R26,R29,R32,R41,R44,R47,R50,R53,R56,R59,R62,R65)</f>
        <v>358393</v>
      </c>
      <c r="S5" s="311">
        <f t="shared" si="2"/>
        <v>10986</v>
      </c>
      <c r="T5" s="311">
        <f t="shared" si="2"/>
        <v>26100</v>
      </c>
      <c r="U5" s="311">
        <f t="shared" si="2"/>
        <v>23580</v>
      </c>
      <c r="V5" s="311">
        <f t="shared" si="2"/>
        <v>37691</v>
      </c>
      <c r="W5" s="311">
        <f t="shared" si="2"/>
        <v>41745</v>
      </c>
      <c r="X5" s="311">
        <f t="shared" si="2"/>
        <v>27615</v>
      </c>
      <c r="Y5" s="311">
        <f t="shared" ref="Y5" si="3">SUM(Y8,Y11,Y14,Y17,Y20,Y23,Y26,Y29,Y32,Y41,Y44,Y47,Y50,Y53,Y56,Y59,Y62,Y65)</f>
        <v>36573</v>
      </c>
      <c r="Z5" s="311">
        <f t="shared" si="2"/>
        <v>29210</v>
      </c>
      <c r="AA5" s="311">
        <f t="shared" si="2"/>
        <v>25421</v>
      </c>
      <c r="AB5" s="311">
        <f t="shared" si="2"/>
        <v>51047</v>
      </c>
      <c r="AC5" s="311">
        <f t="shared" si="2"/>
        <v>29924</v>
      </c>
      <c r="AD5" s="311">
        <f t="shared" si="2"/>
        <v>18501</v>
      </c>
      <c r="AE5" s="113"/>
      <c r="AF5" s="114" t="s">
        <v>10</v>
      </c>
      <c r="AG5" s="1"/>
      <c r="AH5" s="112" t="s">
        <v>9</v>
      </c>
      <c r="AI5" s="329">
        <f>SUM(AI8,AI11,AI14,AI17,AI20,AI23,AI26,AI29,AI32,AI41,AI44,AI47,AI50,AI53,AI56,AI59,AI62,AI65,)</f>
        <v>198515</v>
      </c>
      <c r="AJ5" s="330">
        <f t="shared" ref="AJ5:AN5" si="4">SUM(AJ8,AJ11,AJ14,AJ17,AJ20,AJ23,AJ26,AJ29,AJ32,AJ41,AJ44,AJ47,AJ50,AJ53,AJ56,AJ59,AJ62,AJ65,)</f>
        <v>11336</v>
      </c>
      <c r="AK5" s="330">
        <f t="shared" si="4"/>
        <v>10576</v>
      </c>
      <c r="AL5" s="330">
        <f t="shared" si="4"/>
        <v>11329</v>
      </c>
      <c r="AM5" s="330">
        <f t="shared" si="4"/>
        <v>10629</v>
      </c>
      <c r="AN5" s="330">
        <f t="shared" si="4"/>
        <v>25675</v>
      </c>
      <c r="AO5" s="330">
        <f>SUM(AO8,AO11,AO14,AO17,AO20,AO23,AO26,AO29,AO32,AO41,AO44,AO47,AO50,AO53,AO56,AO59,AO62,AO65,)</f>
        <v>29197</v>
      </c>
      <c r="AP5" s="330">
        <f t="shared" ref="AP5:AS5" si="5">SUM(AP8,AP11,AP14,AP17,AP20,AP23,AP26,AP29,AP32,AP41,AP44,AP47,AP50,AP53,AP56,AP59,AP62,AP65,)</f>
        <v>14322</v>
      </c>
      <c r="AQ5" s="330">
        <f t="shared" si="5"/>
        <v>22850</v>
      </c>
      <c r="AR5" s="330">
        <f t="shared" si="5"/>
        <v>18660</v>
      </c>
      <c r="AS5" s="331">
        <f t="shared" si="5"/>
        <v>43941</v>
      </c>
      <c r="AT5" s="113"/>
      <c r="AU5" s="114" t="s">
        <v>10</v>
      </c>
      <c r="AV5" s="1"/>
      <c r="AW5" s="112" t="s">
        <v>9</v>
      </c>
      <c r="AX5" s="311">
        <f t="shared" ref="AX5:BB7" si="6">SUM(AX8,AX11,AX14,AX17,AX20,AX23,AX26,AX29,AX32,AX41,AX44,AX47,AX50,AX53,AX56,AX59,AX62,AX65)</f>
        <v>340654</v>
      </c>
      <c r="AY5" s="311">
        <f t="shared" si="6"/>
        <v>20815</v>
      </c>
      <c r="AZ5" s="311">
        <f t="shared" si="6"/>
        <v>16841</v>
      </c>
      <c r="BA5" s="311">
        <f t="shared" si="6"/>
        <v>38466</v>
      </c>
      <c r="BB5" s="311">
        <f t="shared" si="6"/>
        <v>24485</v>
      </c>
      <c r="BC5" s="311">
        <f t="shared" ref="BC5:BH5" si="7">SUM(BC8,BC11,BC14,BC17,BC20,BC23,BC26,BC29,BC32,BC41,BC44,BC47,BC50,BC53,BC56,BC59,BC62,BC65)</f>
        <v>24365</v>
      </c>
      <c r="BD5" s="311">
        <f t="shared" si="7"/>
        <v>45730</v>
      </c>
      <c r="BE5" s="311">
        <f t="shared" si="7"/>
        <v>25563</v>
      </c>
      <c r="BF5" s="311">
        <f t="shared" si="7"/>
        <v>42294</v>
      </c>
      <c r="BG5" s="311">
        <f t="shared" si="7"/>
        <v>47001</v>
      </c>
      <c r="BH5" s="311">
        <f t="shared" si="7"/>
        <v>55094</v>
      </c>
      <c r="BI5" s="113"/>
      <c r="BJ5" s="114" t="s">
        <v>10</v>
      </c>
      <c r="BK5" s="115"/>
    </row>
    <row r="6" spans="1:64" ht="18.75" customHeight="1">
      <c r="A6" s="69" t="s">
        <v>374</v>
      </c>
      <c r="B6" s="112" t="s">
        <v>0</v>
      </c>
      <c r="C6" s="310">
        <f t="shared" si="0"/>
        <v>148987</v>
      </c>
      <c r="D6" s="311">
        <f t="shared" ref="D6:M6" si="8">SUM(D9,D12,D15,D18,D21,D24,D27,D30,D33,D42,D45,D48,D51,D54,D57,D60,D63,D66)</f>
        <v>12849</v>
      </c>
      <c r="E6" s="311">
        <f t="shared" si="8"/>
        <v>23224</v>
      </c>
      <c r="F6" s="311">
        <f t="shared" si="8"/>
        <v>17419</v>
      </c>
      <c r="G6" s="311">
        <f t="shared" si="8"/>
        <v>16194</v>
      </c>
      <c r="H6" s="311">
        <f t="shared" si="8"/>
        <v>22651</v>
      </c>
      <c r="I6" s="311">
        <f t="shared" si="8"/>
        <v>11063</v>
      </c>
      <c r="J6" s="311">
        <f t="shared" si="8"/>
        <v>9317</v>
      </c>
      <c r="K6" s="311">
        <f t="shared" si="8"/>
        <v>16119</v>
      </c>
      <c r="L6" s="311">
        <f t="shared" si="8"/>
        <v>9916</v>
      </c>
      <c r="M6" s="311">
        <f t="shared" si="8"/>
        <v>10235</v>
      </c>
      <c r="N6" s="116" t="s">
        <v>10</v>
      </c>
      <c r="O6" s="114" t="s">
        <v>3</v>
      </c>
      <c r="P6" s="69" t="s">
        <v>123</v>
      </c>
      <c r="Q6" s="112" t="s">
        <v>0</v>
      </c>
      <c r="R6" s="311">
        <f t="shared" ref="R6:AD6" si="9">SUM(R9,R12,R15,R18,R21,R24,R27,R30,R33,R42,R45,R48,R51,R54,R57,R60,R63,R66)</f>
        <v>180766</v>
      </c>
      <c r="S6" s="311">
        <f t="shared" si="9"/>
        <v>5529</v>
      </c>
      <c r="T6" s="311">
        <f t="shared" si="9"/>
        <v>13367</v>
      </c>
      <c r="U6" s="311">
        <f t="shared" si="9"/>
        <v>11816</v>
      </c>
      <c r="V6" s="311">
        <f t="shared" si="9"/>
        <v>19185</v>
      </c>
      <c r="W6" s="311">
        <f t="shared" si="9"/>
        <v>21148</v>
      </c>
      <c r="X6" s="311">
        <f t="shared" si="9"/>
        <v>13977</v>
      </c>
      <c r="Y6" s="311">
        <f t="shared" ref="Y6" si="10">SUM(Y9,Y12,Y15,Y18,Y21,Y24,Y27,Y30,Y33,Y42,Y45,Y48,Y51,Y54,Y57,Y60,Y63,Y66)</f>
        <v>18155</v>
      </c>
      <c r="Z6" s="311">
        <f t="shared" si="9"/>
        <v>14466</v>
      </c>
      <c r="AA6" s="311">
        <f t="shared" si="9"/>
        <v>12871</v>
      </c>
      <c r="AB6" s="311">
        <f t="shared" si="9"/>
        <v>25325</v>
      </c>
      <c r="AC6" s="311">
        <f t="shared" si="9"/>
        <v>15625</v>
      </c>
      <c r="AD6" s="311">
        <f t="shared" si="9"/>
        <v>9302</v>
      </c>
      <c r="AE6" s="116" t="s">
        <v>10</v>
      </c>
      <c r="AF6" s="114" t="s">
        <v>3</v>
      </c>
      <c r="AG6" s="69" t="s">
        <v>123</v>
      </c>
      <c r="AH6" s="112" t="s">
        <v>0</v>
      </c>
      <c r="AI6" s="322">
        <f t="shared" ref="AI6:AS7" si="11">SUM(AI9,AI12,AI15,AI18,AI21,AI24,AI27,AI30,AI33,AI42,AI45,AI48,AI51,AI54,AI57,AI60,AI63,AI66,)</f>
        <v>99947</v>
      </c>
      <c r="AJ6" s="332">
        <f t="shared" si="11"/>
        <v>6036</v>
      </c>
      <c r="AK6" s="332">
        <f t="shared" si="11"/>
        <v>5509</v>
      </c>
      <c r="AL6" s="332">
        <f t="shared" si="11"/>
        <v>5815</v>
      </c>
      <c r="AM6" s="332">
        <f t="shared" si="11"/>
        <v>5418</v>
      </c>
      <c r="AN6" s="332">
        <f t="shared" si="11"/>
        <v>12514</v>
      </c>
      <c r="AO6" s="332">
        <f t="shared" si="11"/>
        <v>14305</v>
      </c>
      <c r="AP6" s="332">
        <f t="shared" si="11"/>
        <v>7269</v>
      </c>
      <c r="AQ6" s="332">
        <f t="shared" si="11"/>
        <v>11414</v>
      </c>
      <c r="AR6" s="332">
        <f t="shared" si="11"/>
        <v>9369</v>
      </c>
      <c r="AS6" s="333">
        <f t="shared" si="11"/>
        <v>22298</v>
      </c>
      <c r="AT6" s="116" t="s">
        <v>10</v>
      </c>
      <c r="AU6" s="114" t="s">
        <v>3</v>
      </c>
      <c r="AV6" s="69" t="s">
        <v>123</v>
      </c>
      <c r="AW6" s="112" t="s">
        <v>0</v>
      </c>
      <c r="AX6" s="311">
        <f t="shared" si="6"/>
        <v>171452</v>
      </c>
      <c r="AY6" s="311">
        <f t="shared" si="6"/>
        <v>10487</v>
      </c>
      <c r="AZ6" s="311">
        <f t="shared" si="6"/>
        <v>8371</v>
      </c>
      <c r="BA6" s="311">
        <f t="shared" si="6"/>
        <v>19804</v>
      </c>
      <c r="BB6" s="311">
        <f t="shared" si="6"/>
        <v>12216</v>
      </c>
      <c r="BC6" s="311">
        <f t="shared" ref="BC6:BH7" si="12">SUM(BC9,BC12,BC15,BC18,BC21,BC24,BC27,BC30,BC33,BC42,BC45,BC48,BC51,BC54,BC57,BC60,BC63,BC66)</f>
        <v>12724</v>
      </c>
      <c r="BD6" s="311">
        <f t="shared" si="12"/>
        <v>22623</v>
      </c>
      <c r="BE6" s="311">
        <f t="shared" si="12"/>
        <v>12343</v>
      </c>
      <c r="BF6" s="311">
        <f t="shared" si="12"/>
        <v>21236</v>
      </c>
      <c r="BG6" s="311">
        <f t="shared" si="12"/>
        <v>23451</v>
      </c>
      <c r="BH6" s="311">
        <f t="shared" si="12"/>
        <v>28197</v>
      </c>
      <c r="BI6" s="116" t="s">
        <v>10</v>
      </c>
      <c r="BJ6" s="114" t="s">
        <v>3</v>
      </c>
      <c r="BK6" s="115"/>
    </row>
    <row r="7" spans="1:64" ht="18.75" customHeight="1">
      <c r="A7" s="117"/>
      <c r="B7" s="112" t="s">
        <v>1</v>
      </c>
      <c r="C7" s="310">
        <f t="shared" si="0"/>
        <v>147492</v>
      </c>
      <c r="D7" s="311">
        <f t="shared" ref="D7:M7" si="13">SUM(D10,D13,D16,D19,D22,D25,D28,D31,D34,D43,D46,D49,D52,D55,D58,D61,D64,D67)</f>
        <v>12713</v>
      </c>
      <c r="E7" s="311">
        <f t="shared" si="13"/>
        <v>21030</v>
      </c>
      <c r="F7" s="311">
        <f t="shared" si="13"/>
        <v>17582</v>
      </c>
      <c r="G7" s="311">
        <f t="shared" si="13"/>
        <v>16433</v>
      </c>
      <c r="H7" s="311">
        <f t="shared" si="13"/>
        <v>22904</v>
      </c>
      <c r="I7" s="311">
        <f t="shared" si="13"/>
        <v>10996</v>
      </c>
      <c r="J7" s="311">
        <f t="shared" si="13"/>
        <v>9441</v>
      </c>
      <c r="K7" s="311">
        <f t="shared" si="13"/>
        <v>15935</v>
      </c>
      <c r="L7" s="311">
        <f t="shared" si="13"/>
        <v>10603</v>
      </c>
      <c r="M7" s="311">
        <f t="shared" si="13"/>
        <v>9855</v>
      </c>
      <c r="N7" s="118"/>
      <c r="O7" s="114" t="s">
        <v>4</v>
      </c>
      <c r="P7" s="117"/>
      <c r="Q7" s="112" t="s">
        <v>1</v>
      </c>
      <c r="R7" s="311">
        <f t="shared" ref="R7:AD7" si="14">SUM(R10,R13,R16,R19,R22,R25,R28,R31,R34,R43,R46,R49,R52,R55,R58,R61,R64,R67)</f>
        <v>177627</v>
      </c>
      <c r="S7" s="311">
        <f t="shared" si="14"/>
        <v>5457</v>
      </c>
      <c r="T7" s="311">
        <f t="shared" si="14"/>
        <v>12733</v>
      </c>
      <c r="U7" s="311">
        <f t="shared" si="14"/>
        <v>11764</v>
      </c>
      <c r="V7" s="311">
        <f t="shared" si="14"/>
        <v>18506</v>
      </c>
      <c r="W7" s="311">
        <f t="shared" si="14"/>
        <v>20597</v>
      </c>
      <c r="X7" s="311">
        <f t="shared" si="14"/>
        <v>13638</v>
      </c>
      <c r="Y7" s="311">
        <f t="shared" ref="Y7" si="15">SUM(Y10,Y13,Y16,Y19,Y22,Y25,Y28,Y31,Y34,Y43,Y46,Y49,Y52,Y55,Y58,Y61,Y64,Y67)</f>
        <v>18418</v>
      </c>
      <c r="Z7" s="311">
        <f t="shared" si="14"/>
        <v>14744</v>
      </c>
      <c r="AA7" s="311">
        <f t="shared" si="14"/>
        <v>12550</v>
      </c>
      <c r="AB7" s="311">
        <f t="shared" si="14"/>
        <v>25722</v>
      </c>
      <c r="AC7" s="311">
        <f t="shared" si="14"/>
        <v>14299</v>
      </c>
      <c r="AD7" s="311">
        <f t="shared" si="14"/>
        <v>9199</v>
      </c>
      <c r="AE7" s="118"/>
      <c r="AF7" s="114" t="s">
        <v>4</v>
      </c>
      <c r="AG7" s="117"/>
      <c r="AH7" s="112" t="s">
        <v>1</v>
      </c>
      <c r="AI7" s="322">
        <f t="shared" si="11"/>
        <v>98568</v>
      </c>
      <c r="AJ7" s="332">
        <f t="shared" si="11"/>
        <v>5300</v>
      </c>
      <c r="AK7" s="332">
        <f t="shared" si="11"/>
        <v>5067</v>
      </c>
      <c r="AL7" s="332">
        <f t="shared" si="11"/>
        <v>5514</v>
      </c>
      <c r="AM7" s="332">
        <f t="shared" si="11"/>
        <v>5211</v>
      </c>
      <c r="AN7" s="332">
        <f t="shared" si="11"/>
        <v>13161</v>
      </c>
      <c r="AO7" s="332">
        <f t="shared" si="11"/>
        <v>14892</v>
      </c>
      <c r="AP7" s="332">
        <f t="shared" si="11"/>
        <v>7053</v>
      </c>
      <c r="AQ7" s="332">
        <f t="shared" si="11"/>
        <v>11436</v>
      </c>
      <c r="AR7" s="332">
        <f t="shared" si="11"/>
        <v>9291</v>
      </c>
      <c r="AS7" s="332">
        <f t="shared" si="11"/>
        <v>21643</v>
      </c>
      <c r="AT7" s="118"/>
      <c r="AU7" s="114" t="s">
        <v>4</v>
      </c>
      <c r="AV7" s="117"/>
      <c r="AW7" s="112" t="s">
        <v>1</v>
      </c>
      <c r="AX7" s="311">
        <f t="shared" si="6"/>
        <v>169202</v>
      </c>
      <c r="AY7" s="311">
        <f t="shared" si="6"/>
        <v>10328</v>
      </c>
      <c r="AZ7" s="311">
        <f t="shared" si="6"/>
        <v>8470</v>
      </c>
      <c r="BA7" s="311">
        <f t="shared" si="6"/>
        <v>18662</v>
      </c>
      <c r="BB7" s="311">
        <f t="shared" si="6"/>
        <v>12269</v>
      </c>
      <c r="BC7" s="311">
        <f t="shared" si="12"/>
        <v>11641</v>
      </c>
      <c r="BD7" s="311">
        <f t="shared" si="12"/>
        <v>23107</v>
      </c>
      <c r="BE7" s="311">
        <f t="shared" si="12"/>
        <v>13220</v>
      </c>
      <c r="BF7" s="311">
        <f t="shared" si="12"/>
        <v>21058</v>
      </c>
      <c r="BG7" s="311">
        <f t="shared" si="12"/>
        <v>23550</v>
      </c>
      <c r="BH7" s="311">
        <f t="shared" si="12"/>
        <v>26897</v>
      </c>
      <c r="BI7" s="118"/>
      <c r="BJ7" s="114" t="s">
        <v>4</v>
      </c>
      <c r="BK7" s="115"/>
    </row>
    <row r="8" spans="1:64" ht="18.75" customHeight="1">
      <c r="A8" s="1"/>
      <c r="B8" s="119" t="s">
        <v>9</v>
      </c>
      <c r="C8" s="310">
        <f>SUM(D8:M8)</f>
        <v>12132</v>
      </c>
      <c r="D8" s="312">
        <f>SUM(D9:D10)</f>
        <v>1062</v>
      </c>
      <c r="E8" s="312">
        <f t="shared" ref="E8:M8" si="16">SUM(E9:E10)</f>
        <v>2001</v>
      </c>
      <c r="F8" s="312">
        <f t="shared" si="16"/>
        <v>1705</v>
      </c>
      <c r="G8" s="312">
        <f t="shared" si="16"/>
        <v>1418</v>
      </c>
      <c r="H8" s="312">
        <f t="shared" si="16"/>
        <v>1971</v>
      </c>
      <c r="I8" s="312">
        <f t="shared" si="16"/>
        <v>705</v>
      </c>
      <c r="J8" s="312">
        <f t="shared" si="16"/>
        <v>699</v>
      </c>
      <c r="K8" s="312">
        <f t="shared" si="16"/>
        <v>1153</v>
      </c>
      <c r="L8" s="312">
        <f t="shared" si="16"/>
        <v>869</v>
      </c>
      <c r="M8" s="312">
        <f t="shared" si="16"/>
        <v>549</v>
      </c>
      <c r="N8" s="113"/>
      <c r="O8" s="120" t="s">
        <v>10</v>
      </c>
      <c r="P8" s="1"/>
      <c r="Q8" s="119" t="s">
        <v>9</v>
      </c>
      <c r="R8" s="311">
        <f t="shared" ref="R8:R30" si="17">SUM(S8:AD8)</f>
        <v>18891</v>
      </c>
      <c r="S8" s="308">
        <f>SUM(S9:S10)</f>
        <v>692</v>
      </c>
      <c r="T8" s="308">
        <f t="shared" ref="T8:AD8" si="18">SUM(T9:T10)</f>
        <v>877</v>
      </c>
      <c r="U8" s="308">
        <f t="shared" si="18"/>
        <v>792</v>
      </c>
      <c r="V8" s="308">
        <f t="shared" si="18"/>
        <v>1751</v>
      </c>
      <c r="W8" s="308">
        <f t="shared" si="18"/>
        <v>1809</v>
      </c>
      <c r="X8" s="308">
        <f t="shared" si="18"/>
        <v>1089</v>
      </c>
      <c r="Y8" s="308">
        <f t="shared" si="18"/>
        <v>2078</v>
      </c>
      <c r="Z8" s="308">
        <f t="shared" si="18"/>
        <v>2430</v>
      </c>
      <c r="AA8" s="308">
        <f t="shared" si="18"/>
        <v>983</v>
      </c>
      <c r="AB8" s="308">
        <f t="shared" si="18"/>
        <v>3728</v>
      </c>
      <c r="AC8" s="308">
        <f t="shared" si="18"/>
        <v>1337</v>
      </c>
      <c r="AD8" s="308">
        <f t="shared" si="18"/>
        <v>1325</v>
      </c>
      <c r="AE8" s="324"/>
      <c r="AF8" s="120" t="s">
        <v>10</v>
      </c>
      <c r="AG8" s="1"/>
      <c r="AH8" s="119" t="s">
        <v>9</v>
      </c>
      <c r="AI8" s="322">
        <f>SUM(AJ8:AS8)</f>
        <v>7400</v>
      </c>
      <c r="AJ8" s="334">
        <f>SUM(AJ9:AJ10)</f>
        <v>184</v>
      </c>
      <c r="AK8" s="334">
        <f t="shared" ref="AK8:AS8" si="19">SUM(AK9:AK10)</f>
        <v>278</v>
      </c>
      <c r="AL8" s="334">
        <f t="shared" si="19"/>
        <v>321</v>
      </c>
      <c r="AM8" s="334">
        <f t="shared" si="19"/>
        <v>267</v>
      </c>
      <c r="AN8" s="334">
        <f t="shared" si="19"/>
        <v>1065</v>
      </c>
      <c r="AO8" s="334">
        <f t="shared" si="19"/>
        <v>1379</v>
      </c>
      <c r="AP8" s="334">
        <f t="shared" si="19"/>
        <v>364</v>
      </c>
      <c r="AQ8" s="334">
        <f t="shared" si="19"/>
        <v>837</v>
      </c>
      <c r="AR8" s="334">
        <f t="shared" si="19"/>
        <v>818</v>
      </c>
      <c r="AS8" s="334">
        <f t="shared" si="19"/>
        <v>1887</v>
      </c>
      <c r="AT8" s="113"/>
      <c r="AU8" s="120" t="s">
        <v>10</v>
      </c>
      <c r="AV8" s="1"/>
      <c r="AW8" s="119" t="s">
        <v>9</v>
      </c>
      <c r="AX8" s="311">
        <f>SUM(AY8:BH8)</f>
        <v>19734</v>
      </c>
      <c r="AY8" s="334">
        <f t="shared" ref="AY8" si="20">SUM(AY9:AY10)</f>
        <v>948</v>
      </c>
      <c r="AZ8" s="334">
        <f t="shared" ref="AZ8" si="21">SUM(AZ9:AZ10)</f>
        <v>658</v>
      </c>
      <c r="BA8" s="334">
        <f t="shared" ref="BA8" si="22">SUM(BA9:BA10)</f>
        <v>1807</v>
      </c>
      <c r="BB8" s="334">
        <f t="shared" ref="BB8" si="23">SUM(BB9:BB10)</f>
        <v>1113</v>
      </c>
      <c r="BC8" s="334">
        <f t="shared" ref="BC8" si="24">SUM(BC9:BC10)</f>
        <v>1472</v>
      </c>
      <c r="BD8" s="334">
        <f t="shared" ref="BD8" si="25">SUM(BD9:BD10)</f>
        <v>2726</v>
      </c>
      <c r="BE8" s="334">
        <f t="shared" ref="BE8" si="26">SUM(BE9:BE10)</f>
        <v>2213</v>
      </c>
      <c r="BF8" s="334">
        <f t="shared" ref="BF8" si="27">SUM(BF9:BF10)</f>
        <v>2533</v>
      </c>
      <c r="BG8" s="334">
        <f t="shared" ref="BG8" si="28">SUM(BG9:BG10)</f>
        <v>3165</v>
      </c>
      <c r="BH8" s="334">
        <f t="shared" ref="BH8" si="29">SUM(BH9:BH10)</f>
        <v>3099</v>
      </c>
      <c r="BI8" s="113"/>
      <c r="BJ8" s="120" t="s">
        <v>10</v>
      </c>
    </row>
    <row r="9" spans="1:64" ht="18.75" customHeight="1">
      <c r="A9" s="19" t="s">
        <v>375</v>
      </c>
      <c r="B9" s="119" t="s">
        <v>0</v>
      </c>
      <c r="C9" s="310">
        <f t="shared" si="0"/>
        <v>6242</v>
      </c>
      <c r="D9" s="312">
        <v>519</v>
      </c>
      <c r="E9" s="48">
        <v>996</v>
      </c>
      <c r="F9" s="48">
        <v>883</v>
      </c>
      <c r="G9" s="48">
        <v>740</v>
      </c>
      <c r="H9" s="48">
        <v>1030</v>
      </c>
      <c r="I9" s="48">
        <v>342</v>
      </c>
      <c r="J9" s="48">
        <v>359</v>
      </c>
      <c r="K9" s="48">
        <v>637</v>
      </c>
      <c r="L9" s="48">
        <v>456</v>
      </c>
      <c r="M9" s="48">
        <v>280</v>
      </c>
      <c r="N9" s="20" t="s">
        <v>376</v>
      </c>
      <c r="O9" s="120" t="s">
        <v>3</v>
      </c>
      <c r="P9" s="19" t="s">
        <v>375</v>
      </c>
      <c r="Q9" s="119" t="s">
        <v>0</v>
      </c>
      <c r="R9" s="311">
        <f t="shared" si="17"/>
        <v>9637</v>
      </c>
      <c r="S9" s="308">
        <v>369</v>
      </c>
      <c r="T9" s="318">
        <v>442</v>
      </c>
      <c r="U9" s="308">
        <v>362</v>
      </c>
      <c r="V9" s="318">
        <v>916</v>
      </c>
      <c r="W9" s="318">
        <v>912</v>
      </c>
      <c r="X9" s="308">
        <v>561</v>
      </c>
      <c r="Y9" s="308">
        <v>1079</v>
      </c>
      <c r="Z9" s="318">
        <v>1263</v>
      </c>
      <c r="AA9" s="308">
        <v>478</v>
      </c>
      <c r="AB9" s="308">
        <v>1937</v>
      </c>
      <c r="AC9" s="308">
        <v>661</v>
      </c>
      <c r="AD9" s="308">
        <v>657</v>
      </c>
      <c r="AE9" s="325" t="s">
        <v>376</v>
      </c>
      <c r="AF9" s="120" t="s">
        <v>3</v>
      </c>
      <c r="AG9" s="19" t="s">
        <v>375</v>
      </c>
      <c r="AH9" s="119" t="s">
        <v>0</v>
      </c>
      <c r="AI9" s="322">
        <f t="shared" ref="AI9:AI34" si="30">SUM(AJ9:AS9)</f>
        <v>3828</v>
      </c>
      <c r="AJ9" s="334">
        <v>88</v>
      </c>
      <c r="AK9" s="318">
        <v>143</v>
      </c>
      <c r="AL9" s="318">
        <v>148</v>
      </c>
      <c r="AM9" s="308">
        <v>147</v>
      </c>
      <c r="AN9" s="335">
        <v>540</v>
      </c>
      <c r="AO9" s="335">
        <v>739</v>
      </c>
      <c r="AP9" s="335">
        <v>201</v>
      </c>
      <c r="AQ9" s="335">
        <v>436</v>
      </c>
      <c r="AR9" s="334">
        <v>409</v>
      </c>
      <c r="AS9" s="336">
        <v>977</v>
      </c>
      <c r="AT9" s="20" t="s">
        <v>376</v>
      </c>
      <c r="AU9" s="120" t="s">
        <v>3</v>
      </c>
      <c r="AV9" s="19" t="s">
        <v>375</v>
      </c>
      <c r="AW9" s="119" t="s">
        <v>0</v>
      </c>
      <c r="AX9" s="311">
        <f t="shared" ref="AX9:AX34" si="31">SUM(AY9:BH9)</f>
        <v>10140</v>
      </c>
      <c r="AY9" s="308">
        <v>483</v>
      </c>
      <c r="AZ9" s="318">
        <v>344</v>
      </c>
      <c r="BA9" s="308">
        <v>934</v>
      </c>
      <c r="BB9" s="318">
        <v>579</v>
      </c>
      <c r="BC9" s="318">
        <v>744</v>
      </c>
      <c r="BD9" s="308">
        <v>1456</v>
      </c>
      <c r="BE9" s="318">
        <v>1107</v>
      </c>
      <c r="BF9" s="308">
        <v>1293</v>
      </c>
      <c r="BG9" s="308">
        <v>1603</v>
      </c>
      <c r="BH9" s="308">
        <v>1597</v>
      </c>
      <c r="BI9" s="20" t="s">
        <v>376</v>
      </c>
      <c r="BJ9" s="120" t="s">
        <v>3</v>
      </c>
    </row>
    <row r="10" spans="1:64" ht="18.75" customHeight="1">
      <c r="A10" s="117"/>
      <c r="B10" s="119" t="s">
        <v>1</v>
      </c>
      <c r="C10" s="310">
        <f t="shared" si="0"/>
        <v>5890</v>
      </c>
      <c r="D10" s="312">
        <v>543</v>
      </c>
      <c r="E10" s="48">
        <v>1005</v>
      </c>
      <c r="F10" s="48">
        <v>822</v>
      </c>
      <c r="G10" s="48">
        <v>678</v>
      </c>
      <c r="H10" s="48">
        <v>941</v>
      </c>
      <c r="I10" s="48">
        <v>363</v>
      </c>
      <c r="J10" s="48">
        <v>340</v>
      </c>
      <c r="K10" s="48">
        <v>516</v>
      </c>
      <c r="L10" s="48">
        <v>413</v>
      </c>
      <c r="M10" s="48">
        <v>269</v>
      </c>
      <c r="N10" s="118"/>
      <c r="O10" s="120" t="s">
        <v>4</v>
      </c>
      <c r="P10" s="117"/>
      <c r="Q10" s="119" t="s">
        <v>1</v>
      </c>
      <c r="R10" s="311">
        <f t="shared" si="17"/>
        <v>9254</v>
      </c>
      <c r="S10" s="308">
        <v>323</v>
      </c>
      <c r="T10" s="318">
        <v>435</v>
      </c>
      <c r="U10" s="308">
        <v>430</v>
      </c>
      <c r="V10" s="318">
        <v>835</v>
      </c>
      <c r="W10" s="318">
        <v>897</v>
      </c>
      <c r="X10" s="308">
        <v>528</v>
      </c>
      <c r="Y10" s="308">
        <v>999</v>
      </c>
      <c r="Z10" s="318">
        <v>1167</v>
      </c>
      <c r="AA10" s="308">
        <v>505</v>
      </c>
      <c r="AB10" s="308">
        <v>1791</v>
      </c>
      <c r="AC10" s="308">
        <v>676</v>
      </c>
      <c r="AD10" s="308">
        <v>668</v>
      </c>
      <c r="AE10" s="326"/>
      <c r="AF10" s="120" t="s">
        <v>4</v>
      </c>
      <c r="AG10" s="117"/>
      <c r="AH10" s="119" t="s">
        <v>1</v>
      </c>
      <c r="AI10" s="322">
        <f t="shared" si="30"/>
        <v>3572</v>
      </c>
      <c r="AJ10" s="334">
        <v>96</v>
      </c>
      <c r="AK10" s="318">
        <v>135</v>
      </c>
      <c r="AL10" s="318">
        <v>173</v>
      </c>
      <c r="AM10" s="308">
        <v>120</v>
      </c>
      <c r="AN10" s="335">
        <v>525</v>
      </c>
      <c r="AO10" s="335">
        <v>640</v>
      </c>
      <c r="AP10" s="335">
        <v>163</v>
      </c>
      <c r="AQ10" s="335">
        <v>401</v>
      </c>
      <c r="AR10" s="334">
        <v>409</v>
      </c>
      <c r="AS10" s="336">
        <v>910</v>
      </c>
      <c r="AT10" s="118"/>
      <c r="AU10" s="120" t="s">
        <v>4</v>
      </c>
      <c r="AV10" s="117"/>
      <c r="AW10" s="119" t="s">
        <v>1</v>
      </c>
      <c r="AX10" s="311">
        <f t="shared" si="31"/>
        <v>9594</v>
      </c>
      <c r="AY10" s="308">
        <v>465</v>
      </c>
      <c r="AZ10" s="318">
        <v>314</v>
      </c>
      <c r="BA10" s="308">
        <v>873</v>
      </c>
      <c r="BB10" s="318">
        <v>534</v>
      </c>
      <c r="BC10" s="318">
        <v>728</v>
      </c>
      <c r="BD10" s="308">
        <v>1270</v>
      </c>
      <c r="BE10" s="318">
        <v>1106</v>
      </c>
      <c r="BF10" s="308">
        <v>1240</v>
      </c>
      <c r="BG10" s="308">
        <v>1562</v>
      </c>
      <c r="BH10" s="308">
        <v>1502</v>
      </c>
      <c r="BI10" s="118"/>
      <c r="BJ10" s="120" t="s">
        <v>4</v>
      </c>
    </row>
    <row r="11" spans="1:64" ht="18.75" customHeight="1">
      <c r="A11" s="1"/>
      <c r="B11" s="119" t="s">
        <v>9</v>
      </c>
      <c r="C11" s="310">
        <f t="shared" si="0"/>
        <v>14323</v>
      </c>
      <c r="D11" s="312">
        <f>SUM(D12:D13)</f>
        <v>1024</v>
      </c>
      <c r="E11" s="312">
        <f t="shared" ref="E11" si="32">SUM(E12:E13)</f>
        <v>2143</v>
      </c>
      <c r="F11" s="312">
        <f t="shared" ref="F11" si="33">SUM(F12:F13)</f>
        <v>2148</v>
      </c>
      <c r="G11" s="312">
        <f t="shared" ref="G11" si="34">SUM(G12:G13)</f>
        <v>1424</v>
      </c>
      <c r="H11" s="312">
        <f t="shared" ref="H11" si="35">SUM(H12:H13)</f>
        <v>3309</v>
      </c>
      <c r="I11" s="312">
        <f t="shared" ref="I11" si="36">SUM(I12:I13)</f>
        <v>597</v>
      </c>
      <c r="J11" s="312">
        <f t="shared" ref="J11" si="37">SUM(J12:J13)</f>
        <v>696</v>
      </c>
      <c r="K11" s="312">
        <f t="shared" ref="K11" si="38">SUM(K12:K13)</f>
        <v>1360</v>
      </c>
      <c r="L11" s="312">
        <f t="shared" ref="L11" si="39">SUM(L12:L13)</f>
        <v>1040</v>
      </c>
      <c r="M11" s="312">
        <f t="shared" ref="M11" si="40">SUM(M12:M13)</f>
        <v>582</v>
      </c>
      <c r="N11" s="113"/>
      <c r="O11" s="120" t="s">
        <v>10</v>
      </c>
      <c r="P11" s="1"/>
      <c r="Q11" s="119" t="s">
        <v>9</v>
      </c>
      <c r="R11" s="311">
        <f t="shared" si="17"/>
        <v>17498</v>
      </c>
      <c r="S11" s="308">
        <f>SUM(S12:S13)</f>
        <v>364</v>
      </c>
      <c r="T11" s="308">
        <f t="shared" ref="T11" si="41">SUM(T12:T13)</f>
        <v>818</v>
      </c>
      <c r="U11" s="308">
        <f t="shared" ref="U11" si="42">SUM(U12:U13)</f>
        <v>865</v>
      </c>
      <c r="V11" s="308">
        <f t="shared" ref="V11" si="43">SUM(V12:V13)</f>
        <v>1738</v>
      </c>
      <c r="W11" s="308">
        <f t="shared" ref="W11" si="44">SUM(W12:W13)</f>
        <v>1668</v>
      </c>
      <c r="X11" s="308">
        <f t="shared" ref="X11" si="45">SUM(X12:X13)</f>
        <v>1005</v>
      </c>
      <c r="Y11" s="308">
        <f t="shared" ref="Y11" si="46">SUM(Y12:Y13)</f>
        <v>2384</v>
      </c>
      <c r="Z11" s="308">
        <f t="shared" ref="Z11" si="47">SUM(Z12:Z13)</f>
        <v>2139</v>
      </c>
      <c r="AA11" s="308">
        <f t="shared" ref="AA11" si="48">SUM(AA12:AA13)</f>
        <v>854</v>
      </c>
      <c r="AB11" s="308">
        <f t="shared" ref="AB11" si="49">SUM(AB12:AB13)</f>
        <v>3206</v>
      </c>
      <c r="AC11" s="308">
        <f t="shared" ref="AC11" si="50">SUM(AC12:AC13)</f>
        <v>1174</v>
      </c>
      <c r="AD11" s="308">
        <f t="shared" ref="AD11" si="51">SUM(AD12:AD13)</f>
        <v>1283</v>
      </c>
      <c r="AE11" s="327"/>
      <c r="AF11" s="120" t="s">
        <v>10</v>
      </c>
      <c r="AG11" s="1"/>
      <c r="AH11" s="119" t="s">
        <v>9</v>
      </c>
      <c r="AI11" s="322">
        <f t="shared" si="30"/>
        <v>7426</v>
      </c>
      <c r="AJ11" s="334">
        <f>SUM(AJ12:AJ13)</f>
        <v>225</v>
      </c>
      <c r="AK11" s="334">
        <f t="shared" ref="AK11" si="52">SUM(AK12:AK13)</f>
        <v>233</v>
      </c>
      <c r="AL11" s="334">
        <f t="shared" ref="AL11" si="53">SUM(AL12:AL13)</f>
        <v>258</v>
      </c>
      <c r="AM11" s="334">
        <f t="shared" ref="AM11" si="54">SUM(AM12:AM13)</f>
        <v>297</v>
      </c>
      <c r="AN11" s="334">
        <f t="shared" ref="AN11" si="55">SUM(AN12:AN13)</f>
        <v>1097</v>
      </c>
      <c r="AO11" s="334">
        <f t="shared" ref="AO11" si="56">SUM(AO12:AO13)</f>
        <v>1473</v>
      </c>
      <c r="AP11" s="334">
        <f t="shared" ref="AP11" si="57">SUM(AP12:AP13)</f>
        <v>378</v>
      </c>
      <c r="AQ11" s="334">
        <f t="shared" ref="AQ11" si="58">SUM(AQ12:AQ13)</f>
        <v>730</v>
      </c>
      <c r="AR11" s="334">
        <f t="shared" ref="AR11" si="59">SUM(AR12:AR13)</f>
        <v>939</v>
      </c>
      <c r="AS11" s="334">
        <f t="shared" ref="AS11" si="60">SUM(AS12:AS13)</f>
        <v>1796</v>
      </c>
      <c r="AT11" s="113"/>
      <c r="AU11" s="120" t="s">
        <v>10</v>
      </c>
      <c r="AV11" s="1"/>
      <c r="AW11" s="119" t="s">
        <v>9</v>
      </c>
      <c r="AX11" s="311">
        <f>SUM(AY11:BH11)</f>
        <v>20370</v>
      </c>
      <c r="AY11" s="334">
        <f t="shared" ref="AY11" si="61">SUM(AY12:AY13)</f>
        <v>1024</v>
      </c>
      <c r="AZ11" s="334">
        <f t="shared" ref="AZ11" si="62">SUM(AZ12:AZ13)</f>
        <v>731</v>
      </c>
      <c r="BA11" s="334">
        <f t="shared" ref="BA11" si="63">SUM(BA12:BA13)</f>
        <v>2227</v>
      </c>
      <c r="BB11" s="334">
        <f t="shared" ref="BB11" si="64">SUM(BB12:BB13)</f>
        <v>1089</v>
      </c>
      <c r="BC11" s="334">
        <f t="shared" ref="BC11" si="65">SUM(BC12:BC13)</f>
        <v>1191</v>
      </c>
      <c r="BD11" s="334">
        <f t="shared" ref="BD11" si="66">SUM(BD12:BD13)</f>
        <v>3493</v>
      </c>
      <c r="BE11" s="334">
        <f t="shared" ref="BE11" si="67">SUM(BE12:BE13)</f>
        <v>1873</v>
      </c>
      <c r="BF11" s="334">
        <f t="shared" ref="BF11" si="68">SUM(BF12:BF13)</f>
        <v>2538</v>
      </c>
      <c r="BG11" s="334">
        <f t="shared" ref="BG11" si="69">SUM(BG12:BG13)</f>
        <v>2952</v>
      </c>
      <c r="BH11" s="334">
        <f t="shared" ref="BH11" si="70">SUM(BH12:BH13)</f>
        <v>3252</v>
      </c>
      <c r="BI11" s="113"/>
      <c r="BJ11" s="120" t="s">
        <v>10</v>
      </c>
    </row>
    <row r="12" spans="1:64" ht="18.75" customHeight="1">
      <c r="A12" s="19" t="s">
        <v>377</v>
      </c>
      <c r="B12" s="119" t="s">
        <v>0</v>
      </c>
      <c r="C12" s="310">
        <f t="shared" si="0"/>
        <v>7371</v>
      </c>
      <c r="D12" s="312">
        <v>516</v>
      </c>
      <c r="E12" s="48">
        <v>1096</v>
      </c>
      <c r="F12" s="48">
        <v>1086</v>
      </c>
      <c r="G12" s="48">
        <v>751</v>
      </c>
      <c r="H12" s="48">
        <v>1705</v>
      </c>
      <c r="I12" s="48">
        <v>303</v>
      </c>
      <c r="J12" s="48">
        <v>366</v>
      </c>
      <c r="K12" s="48">
        <v>696</v>
      </c>
      <c r="L12" s="48">
        <v>520</v>
      </c>
      <c r="M12" s="48">
        <v>332</v>
      </c>
      <c r="N12" s="20" t="s">
        <v>378</v>
      </c>
      <c r="O12" s="120" t="s">
        <v>3</v>
      </c>
      <c r="P12" s="19" t="s">
        <v>377</v>
      </c>
      <c r="Q12" s="119" t="s">
        <v>0</v>
      </c>
      <c r="R12" s="311">
        <f t="shared" si="17"/>
        <v>9058</v>
      </c>
      <c r="S12" s="308">
        <v>201</v>
      </c>
      <c r="T12" s="318">
        <v>412</v>
      </c>
      <c r="U12" s="308">
        <v>415</v>
      </c>
      <c r="V12" s="318">
        <v>929</v>
      </c>
      <c r="W12" s="318">
        <v>879</v>
      </c>
      <c r="X12" s="308">
        <v>528</v>
      </c>
      <c r="Y12" s="308">
        <v>1266</v>
      </c>
      <c r="Z12" s="318">
        <v>1050</v>
      </c>
      <c r="AA12" s="308">
        <v>441</v>
      </c>
      <c r="AB12" s="308">
        <v>1695</v>
      </c>
      <c r="AC12" s="308">
        <v>590</v>
      </c>
      <c r="AD12" s="308">
        <v>652</v>
      </c>
      <c r="AE12" s="325" t="s">
        <v>378</v>
      </c>
      <c r="AF12" s="120" t="s">
        <v>3</v>
      </c>
      <c r="AG12" s="19" t="s">
        <v>377</v>
      </c>
      <c r="AH12" s="119" t="s">
        <v>0</v>
      </c>
      <c r="AI12" s="322">
        <f t="shared" si="30"/>
        <v>3886</v>
      </c>
      <c r="AJ12" s="334">
        <v>129</v>
      </c>
      <c r="AK12" s="318">
        <v>131</v>
      </c>
      <c r="AL12" s="318">
        <v>130</v>
      </c>
      <c r="AM12" s="308">
        <v>163</v>
      </c>
      <c r="AN12" s="335">
        <v>568</v>
      </c>
      <c r="AO12" s="335">
        <v>769</v>
      </c>
      <c r="AP12" s="335">
        <v>197</v>
      </c>
      <c r="AQ12" s="335">
        <v>384</v>
      </c>
      <c r="AR12" s="334">
        <v>504</v>
      </c>
      <c r="AS12" s="336">
        <v>911</v>
      </c>
      <c r="AT12" s="20" t="s">
        <v>378</v>
      </c>
      <c r="AU12" s="120" t="s">
        <v>3</v>
      </c>
      <c r="AV12" s="19" t="s">
        <v>377</v>
      </c>
      <c r="AW12" s="119" t="s">
        <v>0</v>
      </c>
      <c r="AX12" s="311">
        <f t="shared" si="31"/>
        <v>10426</v>
      </c>
      <c r="AY12" s="308">
        <v>509</v>
      </c>
      <c r="AZ12" s="318">
        <v>376</v>
      </c>
      <c r="BA12" s="308">
        <v>1127</v>
      </c>
      <c r="BB12" s="318">
        <v>577</v>
      </c>
      <c r="BC12" s="318">
        <v>626</v>
      </c>
      <c r="BD12" s="308">
        <v>1731</v>
      </c>
      <c r="BE12" s="318">
        <v>947</v>
      </c>
      <c r="BF12" s="308">
        <v>1317</v>
      </c>
      <c r="BG12" s="308">
        <v>1536</v>
      </c>
      <c r="BH12" s="308">
        <v>1680</v>
      </c>
      <c r="BI12" s="20" t="s">
        <v>378</v>
      </c>
      <c r="BJ12" s="120" t="s">
        <v>3</v>
      </c>
    </row>
    <row r="13" spans="1:64" ht="18.75" customHeight="1">
      <c r="A13" s="117"/>
      <c r="B13" s="119" t="s">
        <v>1</v>
      </c>
      <c r="C13" s="310">
        <f t="shared" si="0"/>
        <v>6952</v>
      </c>
      <c r="D13" s="312">
        <v>508</v>
      </c>
      <c r="E13" s="48">
        <v>1047</v>
      </c>
      <c r="F13" s="48">
        <v>1062</v>
      </c>
      <c r="G13" s="48">
        <v>673</v>
      </c>
      <c r="H13" s="48">
        <v>1604</v>
      </c>
      <c r="I13" s="48">
        <v>294</v>
      </c>
      <c r="J13" s="48">
        <v>330</v>
      </c>
      <c r="K13" s="48">
        <v>664</v>
      </c>
      <c r="L13" s="48">
        <v>520</v>
      </c>
      <c r="M13" s="48">
        <v>250</v>
      </c>
      <c r="N13" s="118"/>
      <c r="O13" s="120" t="s">
        <v>4</v>
      </c>
      <c r="P13" s="117"/>
      <c r="Q13" s="119" t="s">
        <v>1</v>
      </c>
      <c r="R13" s="311">
        <f t="shared" si="17"/>
        <v>8440</v>
      </c>
      <c r="S13" s="308">
        <v>163</v>
      </c>
      <c r="T13" s="318">
        <v>406</v>
      </c>
      <c r="U13" s="308">
        <v>450</v>
      </c>
      <c r="V13" s="318">
        <v>809</v>
      </c>
      <c r="W13" s="318">
        <v>789</v>
      </c>
      <c r="X13" s="308">
        <v>477</v>
      </c>
      <c r="Y13" s="308">
        <v>1118</v>
      </c>
      <c r="Z13" s="318">
        <v>1089</v>
      </c>
      <c r="AA13" s="308">
        <v>413</v>
      </c>
      <c r="AB13" s="308">
        <v>1511</v>
      </c>
      <c r="AC13" s="308">
        <v>584</v>
      </c>
      <c r="AD13" s="308">
        <v>631</v>
      </c>
      <c r="AE13" s="326"/>
      <c r="AF13" s="120" t="s">
        <v>4</v>
      </c>
      <c r="AG13" s="117"/>
      <c r="AH13" s="119" t="s">
        <v>1</v>
      </c>
      <c r="AI13" s="322">
        <f t="shared" si="30"/>
        <v>3540</v>
      </c>
      <c r="AJ13" s="334">
        <v>96</v>
      </c>
      <c r="AK13" s="318">
        <v>102</v>
      </c>
      <c r="AL13" s="318">
        <v>128</v>
      </c>
      <c r="AM13" s="308">
        <v>134</v>
      </c>
      <c r="AN13" s="335">
        <v>529</v>
      </c>
      <c r="AO13" s="335">
        <v>704</v>
      </c>
      <c r="AP13" s="335">
        <v>181</v>
      </c>
      <c r="AQ13" s="335">
        <v>346</v>
      </c>
      <c r="AR13" s="334">
        <v>435</v>
      </c>
      <c r="AS13" s="336">
        <v>885</v>
      </c>
      <c r="AT13" s="118"/>
      <c r="AU13" s="120" t="s">
        <v>4</v>
      </c>
      <c r="AV13" s="117"/>
      <c r="AW13" s="119" t="s">
        <v>1</v>
      </c>
      <c r="AX13" s="311">
        <f t="shared" si="31"/>
        <v>9944</v>
      </c>
      <c r="AY13" s="308">
        <v>515</v>
      </c>
      <c r="AZ13" s="318">
        <v>355</v>
      </c>
      <c r="BA13" s="308">
        <v>1100</v>
      </c>
      <c r="BB13" s="318">
        <v>512</v>
      </c>
      <c r="BC13" s="318">
        <v>565</v>
      </c>
      <c r="BD13" s="308">
        <v>1762</v>
      </c>
      <c r="BE13" s="318">
        <v>926</v>
      </c>
      <c r="BF13" s="308">
        <v>1221</v>
      </c>
      <c r="BG13" s="308">
        <v>1416</v>
      </c>
      <c r="BH13" s="308">
        <v>1572</v>
      </c>
      <c r="BI13" s="118"/>
      <c r="BJ13" s="120" t="s">
        <v>4</v>
      </c>
    </row>
    <row r="14" spans="1:64" ht="18.75" customHeight="1">
      <c r="A14" s="1"/>
      <c r="B14" s="119" t="s">
        <v>9</v>
      </c>
      <c r="C14" s="310">
        <f t="shared" si="0"/>
        <v>14949</v>
      </c>
      <c r="D14" s="312">
        <f>SUM(D15:D16)</f>
        <v>924</v>
      </c>
      <c r="E14" s="312">
        <f t="shared" ref="E14" si="71">SUM(E15:E16)</f>
        <v>2073</v>
      </c>
      <c r="F14" s="312">
        <f t="shared" ref="F14" si="72">SUM(F15:F16)</f>
        <v>1915</v>
      </c>
      <c r="G14" s="312">
        <f t="shared" ref="G14" si="73">SUM(G15:G16)</f>
        <v>1746</v>
      </c>
      <c r="H14" s="312">
        <f t="shared" ref="H14" si="74">SUM(H15:H16)</f>
        <v>3698</v>
      </c>
      <c r="I14" s="312">
        <f t="shared" ref="I14" si="75">SUM(I15:I16)</f>
        <v>614</v>
      </c>
      <c r="J14" s="312">
        <f t="shared" ref="J14" si="76">SUM(J15:J16)</f>
        <v>790</v>
      </c>
      <c r="K14" s="312">
        <f t="shared" ref="K14" si="77">SUM(K15:K16)</f>
        <v>1521</v>
      </c>
      <c r="L14" s="312">
        <f t="shared" ref="L14" si="78">SUM(L15:L16)</f>
        <v>1049</v>
      </c>
      <c r="M14" s="312">
        <f t="shared" ref="M14" si="79">SUM(M15:M16)</f>
        <v>619</v>
      </c>
      <c r="N14" s="113"/>
      <c r="O14" s="120" t="s">
        <v>10</v>
      </c>
      <c r="P14" s="1"/>
      <c r="Q14" s="119" t="s">
        <v>9</v>
      </c>
      <c r="R14" s="311">
        <f t="shared" si="17"/>
        <v>16050</v>
      </c>
      <c r="S14" s="308">
        <f>SUM(S15:S16)</f>
        <v>268</v>
      </c>
      <c r="T14" s="308">
        <f t="shared" ref="T14" si="80">SUM(T15:T16)</f>
        <v>871</v>
      </c>
      <c r="U14" s="308">
        <f t="shared" ref="U14" si="81">SUM(U15:U16)</f>
        <v>903</v>
      </c>
      <c r="V14" s="308">
        <f t="shared" ref="V14" si="82">SUM(V15:V16)</f>
        <v>1772</v>
      </c>
      <c r="W14" s="308">
        <f t="shared" ref="W14" si="83">SUM(W15:W16)</f>
        <v>1733</v>
      </c>
      <c r="X14" s="308">
        <f t="shared" ref="X14" si="84">SUM(X15:X16)</f>
        <v>1168</v>
      </c>
      <c r="Y14" s="308">
        <f t="shared" ref="Y14" si="85">SUM(Y15:Y16)</f>
        <v>2092</v>
      </c>
      <c r="Z14" s="308">
        <f t="shared" ref="Z14" si="86">SUM(Z15:Z16)</f>
        <v>1444</v>
      </c>
      <c r="AA14" s="308">
        <f t="shared" ref="AA14" si="87">SUM(AA15:AA16)</f>
        <v>905</v>
      </c>
      <c r="AB14" s="308">
        <f t="shared" ref="AB14" si="88">SUM(AB15:AB16)</f>
        <v>2651</v>
      </c>
      <c r="AC14" s="308">
        <f t="shared" ref="AC14" si="89">SUM(AC15:AC16)</f>
        <v>1156</v>
      </c>
      <c r="AD14" s="308">
        <f t="shared" ref="AD14" si="90">SUM(AD15:AD16)</f>
        <v>1087</v>
      </c>
      <c r="AE14" s="327"/>
      <c r="AF14" s="120" t="s">
        <v>10</v>
      </c>
      <c r="AG14" s="1"/>
      <c r="AH14" s="119" t="s">
        <v>9</v>
      </c>
      <c r="AI14" s="322">
        <f t="shared" si="30"/>
        <v>7742</v>
      </c>
      <c r="AJ14" s="334">
        <f>SUM(AJ15:AJ16)</f>
        <v>238</v>
      </c>
      <c r="AK14" s="334">
        <f t="shared" ref="AK14" si="91">SUM(AK15:AK16)</f>
        <v>257</v>
      </c>
      <c r="AL14" s="334">
        <f t="shared" ref="AL14" si="92">SUM(AL15:AL16)</f>
        <v>228</v>
      </c>
      <c r="AM14" s="334">
        <f t="shared" ref="AM14" si="93">SUM(AM15:AM16)</f>
        <v>331</v>
      </c>
      <c r="AN14" s="334">
        <f t="shared" ref="AN14" si="94">SUM(AN15:AN16)</f>
        <v>1117</v>
      </c>
      <c r="AO14" s="334">
        <f t="shared" ref="AO14" si="95">SUM(AO15:AO16)</f>
        <v>1663</v>
      </c>
      <c r="AP14" s="334">
        <f t="shared" ref="AP14" si="96">SUM(AP15:AP16)</f>
        <v>454</v>
      </c>
      <c r="AQ14" s="334">
        <f t="shared" ref="AQ14" si="97">SUM(AQ15:AQ16)</f>
        <v>811</v>
      </c>
      <c r="AR14" s="334">
        <f t="shared" ref="AR14" si="98">SUM(AR15:AR16)</f>
        <v>995</v>
      </c>
      <c r="AS14" s="334">
        <f t="shared" ref="AS14" si="99">SUM(AS15:AS16)</f>
        <v>1648</v>
      </c>
      <c r="AT14" s="113"/>
      <c r="AU14" s="120" t="s">
        <v>10</v>
      </c>
      <c r="AV14" s="1"/>
      <c r="AW14" s="119" t="s">
        <v>9</v>
      </c>
      <c r="AX14" s="311">
        <f>SUM(AY14:BH14)</f>
        <v>20222</v>
      </c>
      <c r="AY14" s="334">
        <f t="shared" ref="AY14" si="100">SUM(AY15:AY16)</f>
        <v>1124</v>
      </c>
      <c r="AZ14" s="334">
        <f t="shared" ref="AZ14" si="101">SUM(AZ15:AZ16)</f>
        <v>881</v>
      </c>
      <c r="BA14" s="334">
        <f t="shared" ref="BA14" si="102">SUM(BA15:BA16)</f>
        <v>2295</v>
      </c>
      <c r="BB14" s="334">
        <f t="shared" ref="BB14" si="103">SUM(BB15:BB16)</f>
        <v>1245</v>
      </c>
      <c r="BC14" s="334">
        <f t="shared" ref="BC14" si="104">SUM(BC15:BC16)</f>
        <v>988</v>
      </c>
      <c r="BD14" s="334">
        <f t="shared" ref="BD14" si="105">SUM(BD15:BD16)</f>
        <v>3475</v>
      </c>
      <c r="BE14" s="334">
        <f t="shared" ref="BE14" si="106">SUM(BE15:BE16)</f>
        <v>1227</v>
      </c>
      <c r="BF14" s="334">
        <f t="shared" ref="BF14" si="107">SUM(BF15:BF16)</f>
        <v>2713</v>
      </c>
      <c r="BG14" s="334">
        <f t="shared" ref="BG14" si="108">SUM(BG15:BG16)</f>
        <v>3044</v>
      </c>
      <c r="BH14" s="334">
        <f t="shared" ref="BH14" si="109">SUM(BH15:BH16)</f>
        <v>3230</v>
      </c>
      <c r="BI14" s="113"/>
      <c r="BJ14" s="120" t="s">
        <v>10</v>
      </c>
    </row>
    <row r="15" spans="1:64" ht="18.75" customHeight="1">
      <c r="A15" s="19" t="s">
        <v>56</v>
      </c>
      <c r="B15" s="119" t="s">
        <v>0</v>
      </c>
      <c r="C15" s="310">
        <f t="shared" si="0"/>
        <v>7719</v>
      </c>
      <c r="D15" s="312">
        <v>479</v>
      </c>
      <c r="E15" s="48">
        <v>1057</v>
      </c>
      <c r="F15" s="48">
        <v>1034</v>
      </c>
      <c r="G15" s="48">
        <v>879</v>
      </c>
      <c r="H15" s="48">
        <v>1857</v>
      </c>
      <c r="I15" s="48">
        <v>313</v>
      </c>
      <c r="J15" s="48">
        <v>416</v>
      </c>
      <c r="K15" s="48">
        <v>810</v>
      </c>
      <c r="L15" s="48">
        <v>559</v>
      </c>
      <c r="M15" s="48">
        <v>315</v>
      </c>
      <c r="N15" s="20" t="s">
        <v>124</v>
      </c>
      <c r="O15" s="120" t="s">
        <v>3</v>
      </c>
      <c r="P15" s="19" t="s">
        <v>56</v>
      </c>
      <c r="Q15" s="119" t="s">
        <v>0</v>
      </c>
      <c r="R15" s="311">
        <f t="shared" si="17"/>
        <v>8413</v>
      </c>
      <c r="S15" s="308">
        <v>141</v>
      </c>
      <c r="T15" s="318">
        <v>471</v>
      </c>
      <c r="U15" s="308">
        <v>482</v>
      </c>
      <c r="V15" s="318">
        <v>892</v>
      </c>
      <c r="W15" s="318">
        <v>882</v>
      </c>
      <c r="X15" s="308">
        <v>604</v>
      </c>
      <c r="Y15" s="308">
        <v>1130</v>
      </c>
      <c r="Z15" s="318">
        <v>732</v>
      </c>
      <c r="AA15" s="308">
        <v>507</v>
      </c>
      <c r="AB15" s="317">
        <v>1432</v>
      </c>
      <c r="AC15" s="308">
        <v>590</v>
      </c>
      <c r="AD15" s="317">
        <v>550</v>
      </c>
      <c r="AE15" s="325" t="s">
        <v>124</v>
      </c>
      <c r="AF15" s="120" t="s">
        <v>3</v>
      </c>
      <c r="AG15" s="19" t="s">
        <v>56</v>
      </c>
      <c r="AH15" s="119" t="s">
        <v>0</v>
      </c>
      <c r="AI15" s="322">
        <f t="shared" si="30"/>
        <v>3924</v>
      </c>
      <c r="AJ15" s="334">
        <v>116</v>
      </c>
      <c r="AK15" s="318">
        <v>131</v>
      </c>
      <c r="AL15" s="318">
        <v>111</v>
      </c>
      <c r="AM15" s="308">
        <v>159</v>
      </c>
      <c r="AN15" s="335">
        <v>539</v>
      </c>
      <c r="AO15" s="335">
        <v>812</v>
      </c>
      <c r="AP15" s="335">
        <v>250</v>
      </c>
      <c r="AQ15" s="335">
        <v>432</v>
      </c>
      <c r="AR15" s="334">
        <v>520</v>
      </c>
      <c r="AS15" s="336">
        <v>854</v>
      </c>
      <c r="AT15" s="20" t="s">
        <v>124</v>
      </c>
      <c r="AU15" s="120" t="s">
        <v>3</v>
      </c>
      <c r="AV15" s="19" t="s">
        <v>56</v>
      </c>
      <c r="AW15" s="119" t="s">
        <v>0</v>
      </c>
      <c r="AX15" s="311">
        <f t="shared" si="31"/>
        <v>10354</v>
      </c>
      <c r="AY15" s="308">
        <v>584</v>
      </c>
      <c r="AZ15" s="318">
        <v>456</v>
      </c>
      <c r="BA15" s="308">
        <v>1161</v>
      </c>
      <c r="BB15" s="318">
        <v>620</v>
      </c>
      <c r="BC15" s="318">
        <v>513</v>
      </c>
      <c r="BD15" s="308">
        <v>1763</v>
      </c>
      <c r="BE15" s="318">
        <v>630</v>
      </c>
      <c r="BF15" s="308">
        <v>1392</v>
      </c>
      <c r="BG15" s="317">
        <v>1596</v>
      </c>
      <c r="BH15" s="308">
        <v>1639</v>
      </c>
      <c r="BI15" s="20" t="s">
        <v>124</v>
      </c>
      <c r="BJ15" s="120" t="s">
        <v>3</v>
      </c>
    </row>
    <row r="16" spans="1:64" ht="18.75" customHeight="1">
      <c r="A16" s="117"/>
      <c r="B16" s="119" t="s">
        <v>1</v>
      </c>
      <c r="C16" s="310">
        <f t="shared" si="0"/>
        <v>7230</v>
      </c>
      <c r="D16" s="312">
        <v>445</v>
      </c>
      <c r="E16" s="48">
        <v>1016</v>
      </c>
      <c r="F16" s="48">
        <v>881</v>
      </c>
      <c r="G16" s="48">
        <v>867</v>
      </c>
      <c r="H16" s="48">
        <v>1841</v>
      </c>
      <c r="I16" s="48">
        <v>301</v>
      </c>
      <c r="J16" s="48">
        <v>374</v>
      </c>
      <c r="K16" s="48">
        <v>711</v>
      </c>
      <c r="L16" s="48">
        <v>490</v>
      </c>
      <c r="M16" s="48">
        <v>304</v>
      </c>
      <c r="N16" s="118"/>
      <c r="O16" s="120" t="s">
        <v>4</v>
      </c>
      <c r="P16" s="117"/>
      <c r="Q16" s="119" t="s">
        <v>1</v>
      </c>
      <c r="R16" s="311">
        <f t="shared" si="17"/>
        <v>7637</v>
      </c>
      <c r="S16" s="308">
        <v>127</v>
      </c>
      <c r="T16" s="318">
        <v>400</v>
      </c>
      <c r="U16" s="308">
        <v>421</v>
      </c>
      <c r="V16" s="318">
        <v>880</v>
      </c>
      <c r="W16" s="318">
        <v>851</v>
      </c>
      <c r="X16" s="308">
        <v>564</v>
      </c>
      <c r="Y16" s="308">
        <v>962</v>
      </c>
      <c r="Z16" s="318">
        <v>712</v>
      </c>
      <c r="AA16" s="308">
        <v>398</v>
      </c>
      <c r="AB16" s="317">
        <v>1219</v>
      </c>
      <c r="AC16" s="308">
        <v>566</v>
      </c>
      <c r="AD16" s="317">
        <v>537</v>
      </c>
      <c r="AE16" s="326"/>
      <c r="AF16" s="120" t="s">
        <v>4</v>
      </c>
      <c r="AG16" s="117"/>
      <c r="AH16" s="119" t="s">
        <v>1</v>
      </c>
      <c r="AI16" s="322">
        <f t="shared" si="30"/>
        <v>3818</v>
      </c>
      <c r="AJ16" s="334">
        <v>122</v>
      </c>
      <c r="AK16" s="318">
        <v>126</v>
      </c>
      <c r="AL16" s="318">
        <v>117</v>
      </c>
      <c r="AM16" s="308">
        <v>172</v>
      </c>
      <c r="AN16" s="335">
        <v>578</v>
      </c>
      <c r="AO16" s="335">
        <v>851</v>
      </c>
      <c r="AP16" s="335">
        <v>204</v>
      </c>
      <c r="AQ16" s="335">
        <v>379</v>
      </c>
      <c r="AR16" s="334">
        <v>475</v>
      </c>
      <c r="AS16" s="336">
        <v>794</v>
      </c>
      <c r="AT16" s="118"/>
      <c r="AU16" s="120" t="s">
        <v>4</v>
      </c>
      <c r="AV16" s="117"/>
      <c r="AW16" s="119" t="s">
        <v>1</v>
      </c>
      <c r="AX16" s="311">
        <f t="shared" si="31"/>
        <v>9868</v>
      </c>
      <c r="AY16" s="308">
        <v>540</v>
      </c>
      <c r="AZ16" s="318">
        <v>425</v>
      </c>
      <c r="BA16" s="308">
        <v>1134</v>
      </c>
      <c r="BB16" s="318">
        <v>625</v>
      </c>
      <c r="BC16" s="318">
        <v>475</v>
      </c>
      <c r="BD16" s="308">
        <v>1712</v>
      </c>
      <c r="BE16" s="318">
        <v>597</v>
      </c>
      <c r="BF16" s="308">
        <v>1321</v>
      </c>
      <c r="BG16" s="317">
        <v>1448</v>
      </c>
      <c r="BH16" s="308">
        <v>1591</v>
      </c>
      <c r="BI16" s="118"/>
      <c r="BJ16" s="120" t="s">
        <v>4</v>
      </c>
    </row>
    <row r="17" spans="1:62" ht="18.75" customHeight="1">
      <c r="A17" s="1"/>
      <c r="B17" s="119" t="s">
        <v>9</v>
      </c>
      <c r="C17" s="310">
        <f t="shared" si="0"/>
        <v>20924</v>
      </c>
      <c r="D17" s="312">
        <f>SUM(D18:D19)</f>
        <v>1503</v>
      </c>
      <c r="E17" s="312">
        <f t="shared" ref="E17" si="110">SUM(E18:E19)</f>
        <v>3169</v>
      </c>
      <c r="F17" s="312">
        <f t="shared" ref="F17" si="111">SUM(F18:F19)</f>
        <v>2423</v>
      </c>
      <c r="G17" s="312">
        <f t="shared" ref="G17" si="112">SUM(G18:G19)</f>
        <v>2437</v>
      </c>
      <c r="H17" s="312">
        <f t="shared" ref="H17" si="113">SUM(H18:H19)</f>
        <v>4234</v>
      </c>
      <c r="I17" s="312">
        <f t="shared" ref="I17" si="114">SUM(I18:I19)</f>
        <v>1069</v>
      </c>
      <c r="J17" s="312">
        <f t="shared" ref="J17" si="115">SUM(J18:J19)</f>
        <v>1166</v>
      </c>
      <c r="K17" s="312">
        <f t="shared" ref="K17" si="116">SUM(K18:K19)</f>
        <v>2232</v>
      </c>
      <c r="L17" s="312">
        <f t="shared" ref="L17" si="117">SUM(L18:L19)</f>
        <v>1581</v>
      </c>
      <c r="M17" s="312">
        <f t="shared" ref="M17" si="118">SUM(M18:M19)</f>
        <v>1110</v>
      </c>
      <c r="N17" s="113"/>
      <c r="O17" s="120" t="s">
        <v>10</v>
      </c>
      <c r="P17" s="1"/>
      <c r="Q17" s="119" t="s">
        <v>9</v>
      </c>
      <c r="R17" s="311">
        <f t="shared" si="17"/>
        <v>21831</v>
      </c>
      <c r="S17" s="308">
        <f>SUM(S18:S19)</f>
        <v>497</v>
      </c>
      <c r="T17" s="308">
        <f t="shared" ref="T17" si="119">SUM(T18:T19)</f>
        <v>1323</v>
      </c>
      <c r="U17" s="308">
        <f t="shared" ref="U17" si="120">SUM(U18:U19)</f>
        <v>1353</v>
      </c>
      <c r="V17" s="308">
        <f t="shared" ref="V17" si="121">SUM(V18:V19)</f>
        <v>2360</v>
      </c>
      <c r="W17" s="308">
        <f t="shared" ref="W17" si="122">SUM(W18:W19)</f>
        <v>2572</v>
      </c>
      <c r="X17" s="308">
        <f t="shared" ref="X17" si="123">SUM(X18:X19)</f>
        <v>1716</v>
      </c>
      <c r="Y17" s="308">
        <f t="shared" ref="Y17" si="124">SUM(Y18:Y19)</f>
        <v>2520</v>
      </c>
      <c r="Z17" s="308">
        <f t="shared" ref="Z17" si="125">SUM(Z18:Z19)</f>
        <v>1625</v>
      </c>
      <c r="AA17" s="308">
        <f t="shared" ref="AA17" si="126">SUM(AA18:AA19)</f>
        <v>1477</v>
      </c>
      <c r="AB17" s="308">
        <f t="shared" ref="AB17" si="127">SUM(AB18:AB19)</f>
        <v>3455</v>
      </c>
      <c r="AC17" s="308">
        <f t="shared" ref="AC17" si="128">SUM(AC18:AC19)</f>
        <v>1776</v>
      </c>
      <c r="AD17" s="308">
        <f t="shared" ref="AD17" si="129">SUM(AD18:AD19)</f>
        <v>1157</v>
      </c>
      <c r="AE17" s="327"/>
      <c r="AF17" s="120" t="s">
        <v>10</v>
      </c>
      <c r="AG17" s="1"/>
      <c r="AH17" s="119" t="s">
        <v>9</v>
      </c>
      <c r="AI17" s="322">
        <f t="shared" si="30"/>
        <v>11244</v>
      </c>
      <c r="AJ17" s="334">
        <f>SUM(AJ18:AJ19)</f>
        <v>486</v>
      </c>
      <c r="AK17" s="334">
        <f t="shared" ref="AK17" si="130">SUM(AK18:AK19)</f>
        <v>459</v>
      </c>
      <c r="AL17" s="334">
        <f t="shared" ref="AL17" si="131">SUM(AL18:AL19)</f>
        <v>463</v>
      </c>
      <c r="AM17" s="334">
        <f t="shared" ref="AM17" si="132">SUM(AM18:AM19)</f>
        <v>513</v>
      </c>
      <c r="AN17" s="334">
        <f t="shared" ref="AN17" si="133">SUM(AN18:AN19)</f>
        <v>1663</v>
      </c>
      <c r="AO17" s="334">
        <f t="shared" ref="AO17" si="134">SUM(AO18:AO19)</f>
        <v>2138</v>
      </c>
      <c r="AP17" s="334">
        <f t="shared" ref="AP17" si="135">SUM(AP18:AP19)</f>
        <v>710</v>
      </c>
      <c r="AQ17" s="334">
        <f t="shared" ref="AQ17" si="136">SUM(AQ18:AQ19)</f>
        <v>1324</v>
      </c>
      <c r="AR17" s="334">
        <f t="shared" ref="AR17" si="137">SUM(AR18:AR19)</f>
        <v>1300</v>
      </c>
      <c r="AS17" s="334">
        <f t="shared" ref="AS17" si="138">SUM(AS18:AS19)</f>
        <v>2188</v>
      </c>
      <c r="AT17" s="113"/>
      <c r="AU17" s="120" t="s">
        <v>10</v>
      </c>
      <c r="AV17" s="1"/>
      <c r="AW17" s="119" t="s">
        <v>9</v>
      </c>
      <c r="AX17" s="311">
        <f>SUM(AY17:BH17)</f>
        <v>24260</v>
      </c>
      <c r="AY17" s="334">
        <f t="shared" ref="AY17" si="139">SUM(AY18:AY19)</f>
        <v>1460</v>
      </c>
      <c r="AZ17" s="334">
        <f t="shared" ref="AZ17" si="140">SUM(AZ18:AZ19)</f>
        <v>1265</v>
      </c>
      <c r="BA17" s="334">
        <f t="shared" ref="BA17" si="141">SUM(BA18:BA19)</f>
        <v>3058</v>
      </c>
      <c r="BB17" s="334">
        <f t="shared" ref="BB17" si="142">SUM(BB18:BB19)</f>
        <v>1890</v>
      </c>
      <c r="BC17" s="334">
        <f t="shared" ref="BC17" si="143">SUM(BC18:BC19)</f>
        <v>1153</v>
      </c>
      <c r="BD17" s="334">
        <f t="shared" ref="BD17" si="144">SUM(BD18:BD19)</f>
        <v>3157</v>
      </c>
      <c r="BE17" s="334">
        <f t="shared" ref="BE17" si="145">SUM(BE18:BE19)</f>
        <v>1293</v>
      </c>
      <c r="BF17" s="334">
        <f t="shared" ref="BF17" si="146">SUM(BF18:BF19)</f>
        <v>3094</v>
      </c>
      <c r="BG17" s="334">
        <f t="shared" ref="BG17" si="147">SUM(BG18:BG19)</f>
        <v>3712</v>
      </c>
      <c r="BH17" s="334">
        <f t="shared" ref="BH17" si="148">SUM(BH18:BH19)</f>
        <v>4178</v>
      </c>
      <c r="BI17" s="113"/>
      <c r="BJ17" s="120" t="s">
        <v>10</v>
      </c>
    </row>
    <row r="18" spans="1:62" ht="18.75" customHeight="1">
      <c r="A18" s="19" t="s">
        <v>81</v>
      </c>
      <c r="B18" s="119" t="s">
        <v>0</v>
      </c>
      <c r="C18" s="310">
        <f t="shared" si="0"/>
        <v>10956</v>
      </c>
      <c r="D18" s="312">
        <v>832</v>
      </c>
      <c r="E18" s="48">
        <v>1722</v>
      </c>
      <c r="F18" s="48">
        <v>1292</v>
      </c>
      <c r="G18" s="48">
        <v>1292</v>
      </c>
      <c r="H18" s="48">
        <v>2159</v>
      </c>
      <c r="I18" s="48">
        <v>520</v>
      </c>
      <c r="J18" s="48">
        <v>583</v>
      </c>
      <c r="K18" s="48">
        <v>1149</v>
      </c>
      <c r="L18" s="48">
        <v>846</v>
      </c>
      <c r="M18" s="48">
        <v>561</v>
      </c>
      <c r="N18" s="20" t="s">
        <v>125</v>
      </c>
      <c r="O18" s="120" t="s">
        <v>3</v>
      </c>
      <c r="P18" s="19" t="s">
        <v>81</v>
      </c>
      <c r="Q18" s="119" t="s">
        <v>0</v>
      </c>
      <c r="R18" s="311">
        <f t="shared" si="17"/>
        <v>11391</v>
      </c>
      <c r="S18" s="308">
        <v>250</v>
      </c>
      <c r="T18" s="318">
        <v>693</v>
      </c>
      <c r="U18" s="308">
        <v>711</v>
      </c>
      <c r="V18" s="318">
        <v>1214</v>
      </c>
      <c r="W18" s="318">
        <v>1343</v>
      </c>
      <c r="X18" s="308">
        <v>867</v>
      </c>
      <c r="Y18" s="308">
        <v>1338</v>
      </c>
      <c r="Z18" s="318">
        <v>824</v>
      </c>
      <c r="AA18" s="308">
        <v>811</v>
      </c>
      <c r="AB18" s="317">
        <v>1828</v>
      </c>
      <c r="AC18" s="308">
        <v>924</v>
      </c>
      <c r="AD18" s="317">
        <v>588</v>
      </c>
      <c r="AE18" s="325" t="s">
        <v>125</v>
      </c>
      <c r="AF18" s="120" t="s">
        <v>3</v>
      </c>
      <c r="AG18" s="19" t="s">
        <v>81</v>
      </c>
      <c r="AH18" s="119" t="s">
        <v>0</v>
      </c>
      <c r="AI18" s="322">
        <f t="shared" si="30"/>
        <v>5818</v>
      </c>
      <c r="AJ18" s="334">
        <v>253</v>
      </c>
      <c r="AK18" s="318">
        <v>241</v>
      </c>
      <c r="AL18" s="318">
        <v>247</v>
      </c>
      <c r="AM18" s="308">
        <v>249</v>
      </c>
      <c r="AN18" s="335">
        <v>822</v>
      </c>
      <c r="AO18" s="335">
        <v>1060</v>
      </c>
      <c r="AP18" s="335">
        <v>354</v>
      </c>
      <c r="AQ18" s="335">
        <v>714</v>
      </c>
      <c r="AR18" s="334">
        <v>702</v>
      </c>
      <c r="AS18" s="336">
        <v>1176</v>
      </c>
      <c r="AT18" s="20" t="s">
        <v>125</v>
      </c>
      <c r="AU18" s="120" t="s">
        <v>3</v>
      </c>
      <c r="AV18" s="19" t="s">
        <v>81</v>
      </c>
      <c r="AW18" s="119" t="s">
        <v>0</v>
      </c>
      <c r="AX18" s="311">
        <f t="shared" si="31"/>
        <v>12653</v>
      </c>
      <c r="AY18" s="308">
        <v>785</v>
      </c>
      <c r="AZ18" s="318">
        <v>655</v>
      </c>
      <c r="BA18" s="308">
        <v>1596</v>
      </c>
      <c r="BB18" s="318">
        <v>993</v>
      </c>
      <c r="BC18" s="318">
        <v>661</v>
      </c>
      <c r="BD18" s="308">
        <v>1559</v>
      </c>
      <c r="BE18" s="318">
        <v>655</v>
      </c>
      <c r="BF18" s="308">
        <v>1649</v>
      </c>
      <c r="BG18" s="317">
        <v>1926</v>
      </c>
      <c r="BH18" s="308">
        <v>2174</v>
      </c>
      <c r="BI18" s="20" t="s">
        <v>125</v>
      </c>
      <c r="BJ18" s="120" t="s">
        <v>3</v>
      </c>
    </row>
    <row r="19" spans="1:62" ht="18.75" customHeight="1">
      <c r="A19" s="117"/>
      <c r="B19" s="119" t="s">
        <v>1</v>
      </c>
      <c r="C19" s="310">
        <f t="shared" si="0"/>
        <v>9968</v>
      </c>
      <c r="D19" s="312">
        <v>671</v>
      </c>
      <c r="E19" s="48">
        <v>1447</v>
      </c>
      <c r="F19" s="48">
        <v>1131</v>
      </c>
      <c r="G19" s="48">
        <v>1145</v>
      </c>
      <c r="H19" s="48">
        <v>2075</v>
      </c>
      <c r="I19" s="48">
        <v>549</v>
      </c>
      <c r="J19" s="48">
        <v>583</v>
      </c>
      <c r="K19" s="48">
        <v>1083</v>
      </c>
      <c r="L19" s="48">
        <v>735</v>
      </c>
      <c r="M19" s="48">
        <v>549</v>
      </c>
      <c r="N19" s="118"/>
      <c r="O19" s="120" t="s">
        <v>4</v>
      </c>
      <c r="P19" s="117"/>
      <c r="Q19" s="119" t="s">
        <v>1</v>
      </c>
      <c r="R19" s="311">
        <f t="shared" si="17"/>
        <v>10440</v>
      </c>
      <c r="S19" s="308">
        <v>247</v>
      </c>
      <c r="T19" s="318">
        <v>630</v>
      </c>
      <c r="U19" s="308">
        <v>642</v>
      </c>
      <c r="V19" s="318">
        <v>1146</v>
      </c>
      <c r="W19" s="318">
        <v>1229</v>
      </c>
      <c r="X19" s="308">
        <v>849</v>
      </c>
      <c r="Y19" s="308">
        <v>1182</v>
      </c>
      <c r="Z19" s="318">
        <v>801</v>
      </c>
      <c r="AA19" s="308">
        <v>666</v>
      </c>
      <c r="AB19" s="317">
        <v>1627</v>
      </c>
      <c r="AC19" s="308">
        <v>852</v>
      </c>
      <c r="AD19" s="317">
        <v>569</v>
      </c>
      <c r="AE19" s="326"/>
      <c r="AF19" s="120" t="s">
        <v>4</v>
      </c>
      <c r="AG19" s="117"/>
      <c r="AH19" s="119" t="s">
        <v>1</v>
      </c>
      <c r="AI19" s="322">
        <f t="shared" si="30"/>
        <v>5426</v>
      </c>
      <c r="AJ19" s="334">
        <v>233</v>
      </c>
      <c r="AK19" s="318">
        <v>218</v>
      </c>
      <c r="AL19" s="318">
        <v>216</v>
      </c>
      <c r="AM19" s="308">
        <v>264</v>
      </c>
      <c r="AN19" s="335">
        <v>841</v>
      </c>
      <c r="AO19" s="335">
        <v>1078</v>
      </c>
      <c r="AP19" s="335">
        <v>356</v>
      </c>
      <c r="AQ19" s="335">
        <v>610</v>
      </c>
      <c r="AR19" s="334">
        <v>598</v>
      </c>
      <c r="AS19" s="336">
        <v>1012</v>
      </c>
      <c r="AT19" s="118"/>
      <c r="AU19" s="120" t="s">
        <v>4</v>
      </c>
      <c r="AV19" s="117"/>
      <c r="AW19" s="119" t="s">
        <v>1</v>
      </c>
      <c r="AX19" s="311">
        <f t="shared" si="31"/>
        <v>11607</v>
      </c>
      <c r="AY19" s="308">
        <v>675</v>
      </c>
      <c r="AZ19" s="318">
        <v>610</v>
      </c>
      <c r="BA19" s="308">
        <v>1462</v>
      </c>
      <c r="BB19" s="318">
        <v>897</v>
      </c>
      <c r="BC19" s="318">
        <v>492</v>
      </c>
      <c r="BD19" s="308">
        <v>1598</v>
      </c>
      <c r="BE19" s="318">
        <v>638</v>
      </c>
      <c r="BF19" s="308">
        <v>1445</v>
      </c>
      <c r="BG19" s="317">
        <v>1786</v>
      </c>
      <c r="BH19" s="308">
        <v>2004</v>
      </c>
      <c r="BI19" s="118"/>
      <c r="BJ19" s="120" t="s">
        <v>4</v>
      </c>
    </row>
    <row r="20" spans="1:62" ht="18.75" customHeight="1">
      <c r="A20" s="1"/>
      <c r="B20" s="119" t="s">
        <v>9</v>
      </c>
      <c r="C20" s="310">
        <f t="shared" si="0"/>
        <v>25238</v>
      </c>
      <c r="D20" s="312">
        <f>SUM(D21:D22)</f>
        <v>1958</v>
      </c>
      <c r="E20" s="312">
        <f t="shared" ref="E20" si="149">SUM(E21:E22)</f>
        <v>5311</v>
      </c>
      <c r="F20" s="312">
        <f t="shared" ref="F20" si="150">SUM(F21:F22)</f>
        <v>2753</v>
      </c>
      <c r="G20" s="312">
        <f t="shared" ref="G20" si="151">SUM(G21:G22)</f>
        <v>2539</v>
      </c>
      <c r="H20" s="312">
        <f t="shared" ref="H20" si="152">SUM(H21:H22)</f>
        <v>3613</v>
      </c>
      <c r="I20" s="312">
        <f t="shared" ref="I20" si="153">SUM(I21:I22)</f>
        <v>1474</v>
      </c>
      <c r="J20" s="312">
        <f t="shared" ref="J20" si="154">SUM(J21:J22)</f>
        <v>1427</v>
      </c>
      <c r="K20" s="312">
        <f t="shared" ref="K20" si="155">SUM(K21:K22)</f>
        <v>2613</v>
      </c>
      <c r="L20" s="312">
        <f t="shared" ref="L20" si="156">SUM(L21:L22)</f>
        <v>1938</v>
      </c>
      <c r="M20" s="312">
        <f t="shared" ref="M20" si="157">SUM(M21:M22)</f>
        <v>1612</v>
      </c>
      <c r="N20" s="113"/>
      <c r="O20" s="120" t="s">
        <v>10</v>
      </c>
      <c r="P20" s="1"/>
      <c r="Q20" s="119" t="s">
        <v>9</v>
      </c>
      <c r="R20" s="311">
        <f t="shared" si="17"/>
        <v>27160</v>
      </c>
      <c r="S20" s="308">
        <f>SUM(S21:S22)</f>
        <v>862</v>
      </c>
      <c r="T20" s="308">
        <f t="shared" ref="T20" si="158">SUM(T21:T22)</f>
        <v>1882</v>
      </c>
      <c r="U20" s="308">
        <f t="shared" ref="U20" si="159">SUM(U21:U22)</f>
        <v>1652</v>
      </c>
      <c r="V20" s="308">
        <f t="shared" ref="V20" si="160">SUM(V21:V22)</f>
        <v>3020</v>
      </c>
      <c r="W20" s="308">
        <f t="shared" ref="W20" si="161">SUM(W21:W22)</f>
        <v>3279</v>
      </c>
      <c r="X20" s="308">
        <f t="shared" ref="X20" si="162">SUM(X21:X22)</f>
        <v>2335</v>
      </c>
      <c r="Y20" s="308">
        <f t="shared" ref="Y20" si="163">SUM(Y21:Y22)</f>
        <v>2730</v>
      </c>
      <c r="Z20" s="308">
        <f t="shared" ref="Z20" si="164">SUM(Z21:Z22)</f>
        <v>1868</v>
      </c>
      <c r="AA20" s="308">
        <f t="shared" ref="AA20" si="165">SUM(AA21:AA22)</f>
        <v>2124</v>
      </c>
      <c r="AB20" s="308">
        <f t="shared" ref="AB20" si="166">SUM(AB21:AB22)</f>
        <v>3758</v>
      </c>
      <c r="AC20" s="308">
        <f t="shared" ref="AC20" si="167">SUM(AC21:AC22)</f>
        <v>2532</v>
      </c>
      <c r="AD20" s="308">
        <f t="shared" ref="AD20" si="168">SUM(AD21:AD22)</f>
        <v>1118</v>
      </c>
      <c r="AE20" s="327"/>
      <c r="AF20" s="120" t="s">
        <v>10</v>
      </c>
      <c r="AG20" s="1"/>
      <c r="AH20" s="119" t="s">
        <v>9</v>
      </c>
      <c r="AI20" s="322">
        <f t="shared" si="30"/>
        <v>14689</v>
      </c>
      <c r="AJ20" s="334">
        <f>SUM(AJ21:AJ22)</f>
        <v>624</v>
      </c>
      <c r="AK20" s="334">
        <f t="shared" ref="AK20" si="169">SUM(AK21:AK22)</f>
        <v>674</v>
      </c>
      <c r="AL20" s="334">
        <f t="shared" ref="AL20" si="170">SUM(AL21:AL22)</f>
        <v>907</v>
      </c>
      <c r="AM20" s="334">
        <f t="shared" ref="AM20" si="171">SUM(AM21:AM22)</f>
        <v>689</v>
      </c>
      <c r="AN20" s="334">
        <f t="shared" ref="AN20" si="172">SUM(AN21:AN22)</f>
        <v>1924</v>
      </c>
      <c r="AO20" s="334">
        <f t="shared" ref="AO20" si="173">SUM(AO21:AO22)</f>
        <v>2505</v>
      </c>
      <c r="AP20" s="334">
        <f t="shared" ref="AP20" si="174">SUM(AP21:AP22)</f>
        <v>873</v>
      </c>
      <c r="AQ20" s="334">
        <f t="shared" ref="AQ20" si="175">SUM(AQ21:AQ22)</f>
        <v>1719</v>
      </c>
      <c r="AR20" s="334">
        <f t="shared" ref="AR20" si="176">SUM(AR21:AR22)</f>
        <v>1681</v>
      </c>
      <c r="AS20" s="334">
        <f t="shared" ref="AS20" si="177">SUM(AS21:AS22)</f>
        <v>3093</v>
      </c>
      <c r="AT20" s="113"/>
      <c r="AU20" s="120" t="s">
        <v>10</v>
      </c>
      <c r="AV20" s="1"/>
      <c r="AW20" s="119" t="s">
        <v>9</v>
      </c>
      <c r="AX20" s="311">
        <f t="shared" si="31"/>
        <v>26150</v>
      </c>
      <c r="AY20" s="334">
        <f t="shared" ref="AY20" si="178">SUM(AY21:AY22)</f>
        <v>1747</v>
      </c>
      <c r="AZ20" s="334">
        <f t="shared" ref="AZ20" si="179">SUM(AZ21:AZ22)</f>
        <v>1373</v>
      </c>
      <c r="BA20" s="334">
        <f t="shared" ref="BA20" si="180">SUM(BA21:BA22)</f>
        <v>3125</v>
      </c>
      <c r="BB20" s="334">
        <f t="shared" ref="BB20" si="181">SUM(BB21:BB22)</f>
        <v>1947</v>
      </c>
      <c r="BC20" s="334">
        <f t="shared" ref="BC20" si="182">SUM(BC21:BC22)</f>
        <v>1944</v>
      </c>
      <c r="BD20" s="334">
        <f t="shared" ref="BD20" si="183">SUM(BD21:BD22)</f>
        <v>3120</v>
      </c>
      <c r="BE20" s="334">
        <f t="shared" ref="BE20" si="184">SUM(BE21:BE22)</f>
        <v>1377</v>
      </c>
      <c r="BF20" s="334">
        <f t="shared" ref="BF20" si="185">SUM(BF21:BF22)</f>
        <v>3461</v>
      </c>
      <c r="BG20" s="334">
        <f t="shared" ref="BG20" si="186">SUM(BG21:BG22)</f>
        <v>3464</v>
      </c>
      <c r="BH20" s="334">
        <f t="shared" ref="BH20" si="187">SUM(BH21:BH22)</f>
        <v>4592</v>
      </c>
      <c r="BI20" s="113"/>
      <c r="BJ20" s="120" t="s">
        <v>10</v>
      </c>
    </row>
    <row r="21" spans="1:62" ht="18.75" customHeight="1">
      <c r="A21" s="19" t="s">
        <v>57</v>
      </c>
      <c r="B21" s="119" t="s">
        <v>0</v>
      </c>
      <c r="C21" s="310">
        <f t="shared" si="0"/>
        <v>13663</v>
      </c>
      <c r="D21" s="48">
        <v>1079</v>
      </c>
      <c r="E21" s="48">
        <v>3235</v>
      </c>
      <c r="F21" s="48">
        <v>1448</v>
      </c>
      <c r="G21" s="48">
        <v>1311</v>
      </c>
      <c r="H21" s="48">
        <v>1884</v>
      </c>
      <c r="I21" s="48">
        <v>739</v>
      </c>
      <c r="J21" s="48">
        <v>755</v>
      </c>
      <c r="K21" s="48">
        <v>1336</v>
      </c>
      <c r="L21" s="48">
        <v>988</v>
      </c>
      <c r="M21" s="48">
        <v>888</v>
      </c>
      <c r="N21" s="20" t="s">
        <v>126</v>
      </c>
      <c r="O21" s="120" t="s">
        <v>3</v>
      </c>
      <c r="P21" s="19" t="s">
        <v>57</v>
      </c>
      <c r="Q21" s="119" t="s">
        <v>0</v>
      </c>
      <c r="R21" s="311">
        <f t="shared" si="17"/>
        <v>14031</v>
      </c>
      <c r="S21" s="308">
        <v>435</v>
      </c>
      <c r="T21" s="318">
        <v>972</v>
      </c>
      <c r="U21" s="308">
        <v>877</v>
      </c>
      <c r="V21" s="318">
        <v>1636</v>
      </c>
      <c r="W21" s="318">
        <v>1647</v>
      </c>
      <c r="X21" s="308">
        <v>1231</v>
      </c>
      <c r="Y21" s="308">
        <v>1399</v>
      </c>
      <c r="Z21" s="318">
        <v>987</v>
      </c>
      <c r="AA21" s="308">
        <v>1061</v>
      </c>
      <c r="AB21" s="317">
        <v>1967</v>
      </c>
      <c r="AC21" s="308">
        <v>1210</v>
      </c>
      <c r="AD21" s="317">
        <v>609</v>
      </c>
      <c r="AE21" s="325" t="s">
        <v>126</v>
      </c>
      <c r="AF21" s="120" t="s">
        <v>3</v>
      </c>
      <c r="AG21" s="19" t="s">
        <v>57</v>
      </c>
      <c r="AH21" s="119" t="s">
        <v>0</v>
      </c>
      <c r="AI21" s="322">
        <f t="shared" si="30"/>
        <v>7571</v>
      </c>
      <c r="AJ21" s="334">
        <v>330</v>
      </c>
      <c r="AK21" s="318">
        <v>381</v>
      </c>
      <c r="AL21" s="318">
        <v>436</v>
      </c>
      <c r="AM21" s="308">
        <v>335</v>
      </c>
      <c r="AN21" s="335">
        <v>964</v>
      </c>
      <c r="AO21" s="335">
        <v>1274</v>
      </c>
      <c r="AP21" s="335">
        <v>474</v>
      </c>
      <c r="AQ21" s="335">
        <v>907</v>
      </c>
      <c r="AR21" s="334">
        <v>915</v>
      </c>
      <c r="AS21" s="336">
        <v>1555</v>
      </c>
      <c r="AT21" s="20" t="s">
        <v>126</v>
      </c>
      <c r="AU21" s="120" t="s">
        <v>3</v>
      </c>
      <c r="AV21" s="19" t="s">
        <v>57</v>
      </c>
      <c r="AW21" s="119" t="s">
        <v>0</v>
      </c>
      <c r="AX21" s="311">
        <f t="shared" si="31"/>
        <v>13284</v>
      </c>
      <c r="AY21" s="308">
        <v>992</v>
      </c>
      <c r="AZ21" s="318">
        <v>671</v>
      </c>
      <c r="BA21" s="308">
        <v>1558</v>
      </c>
      <c r="BB21" s="318">
        <v>1036</v>
      </c>
      <c r="BC21" s="318">
        <v>945</v>
      </c>
      <c r="BD21" s="308">
        <v>1534</v>
      </c>
      <c r="BE21" s="318">
        <v>692</v>
      </c>
      <c r="BF21" s="308">
        <v>1800</v>
      </c>
      <c r="BG21" s="317">
        <v>1791</v>
      </c>
      <c r="BH21" s="308">
        <v>2265</v>
      </c>
      <c r="BI21" s="20" t="s">
        <v>126</v>
      </c>
      <c r="BJ21" s="120" t="s">
        <v>3</v>
      </c>
    </row>
    <row r="22" spans="1:62" ht="18.75" customHeight="1">
      <c r="A22" s="117"/>
      <c r="B22" s="119" t="s">
        <v>1</v>
      </c>
      <c r="C22" s="310">
        <f t="shared" si="0"/>
        <v>11575</v>
      </c>
      <c r="D22" s="48">
        <v>879</v>
      </c>
      <c r="E22" s="48">
        <v>2076</v>
      </c>
      <c r="F22" s="48">
        <v>1305</v>
      </c>
      <c r="G22" s="48">
        <v>1228</v>
      </c>
      <c r="H22" s="48">
        <v>1729</v>
      </c>
      <c r="I22" s="48">
        <v>735</v>
      </c>
      <c r="J22" s="48">
        <v>672</v>
      </c>
      <c r="K22" s="48">
        <v>1277</v>
      </c>
      <c r="L22" s="48">
        <v>950</v>
      </c>
      <c r="M22" s="48">
        <v>724</v>
      </c>
      <c r="N22" s="118"/>
      <c r="O22" s="120" t="s">
        <v>4</v>
      </c>
      <c r="P22" s="117"/>
      <c r="Q22" s="119" t="s">
        <v>1</v>
      </c>
      <c r="R22" s="311">
        <f t="shared" si="17"/>
        <v>13129</v>
      </c>
      <c r="S22" s="308">
        <v>427</v>
      </c>
      <c r="T22" s="318">
        <v>910</v>
      </c>
      <c r="U22" s="308">
        <v>775</v>
      </c>
      <c r="V22" s="318">
        <v>1384</v>
      </c>
      <c r="W22" s="318">
        <v>1632</v>
      </c>
      <c r="X22" s="308">
        <v>1104</v>
      </c>
      <c r="Y22" s="308">
        <v>1331</v>
      </c>
      <c r="Z22" s="318">
        <v>881</v>
      </c>
      <c r="AA22" s="308">
        <v>1063</v>
      </c>
      <c r="AB22" s="317">
        <v>1791</v>
      </c>
      <c r="AC22" s="308">
        <v>1322</v>
      </c>
      <c r="AD22" s="317">
        <v>509</v>
      </c>
      <c r="AE22" s="326"/>
      <c r="AF22" s="120" t="s">
        <v>4</v>
      </c>
      <c r="AG22" s="117"/>
      <c r="AH22" s="119" t="s">
        <v>1</v>
      </c>
      <c r="AI22" s="322">
        <f t="shared" si="30"/>
        <v>7118</v>
      </c>
      <c r="AJ22" s="334">
        <v>294</v>
      </c>
      <c r="AK22" s="318">
        <v>293</v>
      </c>
      <c r="AL22" s="318">
        <v>471</v>
      </c>
      <c r="AM22" s="308">
        <v>354</v>
      </c>
      <c r="AN22" s="335">
        <v>960</v>
      </c>
      <c r="AO22" s="335">
        <v>1231</v>
      </c>
      <c r="AP22" s="335">
        <v>399</v>
      </c>
      <c r="AQ22" s="335">
        <v>812</v>
      </c>
      <c r="AR22" s="334">
        <v>766</v>
      </c>
      <c r="AS22" s="336">
        <v>1538</v>
      </c>
      <c r="AT22" s="118"/>
      <c r="AU22" s="120" t="s">
        <v>4</v>
      </c>
      <c r="AV22" s="117"/>
      <c r="AW22" s="119" t="s">
        <v>1</v>
      </c>
      <c r="AX22" s="311">
        <f t="shared" si="31"/>
        <v>12866</v>
      </c>
      <c r="AY22" s="308">
        <v>755</v>
      </c>
      <c r="AZ22" s="318">
        <v>702</v>
      </c>
      <c r="BA22" s="308">
        <v>1567</v>
      </c>
      <c r="BB22" s="318">
        <v>911</v>
      </c>
      <c r="BC22" s="318">
        <v>999</v>
      </c>
      <c r="BD22" s="308">
        <v>1586</v>
      </c>
      <c r="BE22" s="318">
        <v>685</v>
      </c>
      <c r="BF22" s="308">
        <v>1661</v>
      </c>
      <c r="BG22" s="317">
        <v>1673</v>
      </c>
      <c r="BH22" s="308">
        <v>2327</v>
      </c>
      <c r="BI22" s="118"/>
      <c r="BJ22" s="120" t="s">
        <v>4</v>
      </c>
    </row>
    <row r="23" spans="1:62" ht="18.75" customHeight="1">
      <c r="A23" s="1"/>
      <c r="B23" s="119" t="s">
        <v>9</v>
      </c>
      <c r="C23" s="310">
        <f t="shared" si="0"/>
        <v>20255</v>
      </c>
      <c r="D23" s="312">
        <f>SUM(D24:D25)</f>
        <v>1764</v>
      </c>
      <c r="E23" s="312">
        <f t="shared" ref="E23" si="188">SUM(E24:E25)</f>
        <v>4092</v>
      </c>
      <c r="F23" s="312">
        <f t="shared" ref="F23" si="189">SUM(F24:F25)</f>
        <v>2135</v>
      </c>
      <c r="G23" s="312">
        <f t="shared" ref="G23" si="190">SUM(G24:G25)</f>
        <v>2023</v>
      </c>
      <c r="H23" s="312">
        <f t="shared" ref="H23" si="191">SUM(H24:H25)</f>
        <v>2401</v>
      </c>
      <c r="I23" s="312">
        <f t="shared" ref="I23" si="192">SUM(I24:I25)</f>
        <v>1590</v>
      </c>
      <c r="J23" s="312">
        <f t="shared" ref="J23" si="193">SUM(J24:J25)</f>
        <v>1371</v>
      </c>
      <c r="K23" s="312">
        <f t="shared" ref="K23" si="194">SUM(K24:K25)</f>
        <v>2120</v>
      </c>
      <c r="L23" s="312">
        <f t="shared" ref="L23" si="195">SUM(L24:L25)</f>
        <v>1285</v>
      </c>
      <c r="M23" s="312">
        <f t="shared" ref="M23" si="196">SUM(M24:M25)</f>
        <v>1474</v>
      </c>
      <c r="N23" s="113"/>
      <c r="O23" s="120" t="s">
        <v>10</v>
      </c>
      <c r="P23" s="1"/>
      <c r="Q23" s="119" t="s">
        <v>9</v>
      </c>
      <c r="R23" s="311">
        <f t="shared" si="17"/>
        <v>26687</v>
      </c>
      <c r="S23" s="308">
        <f>SUM(S24:S25)</f>
        <v>851</v>
      </c>
      <c r="T23" s="308">
        <f t="shared" ref="T23" si="197">SUM(T24:T25)</f>
        <v>2218</v>
      </c>
      <c r="U23" s="308">
        <f t="shared" ref="U23" si="198">SUM(U24:U25)</f>
        <v>1695</v>
      </c>
      <c r="V23" s="308">
        <f t="shared" ref="V23" si="199">SUM(V24:V25)</f>
        <v>2498</v>
      </c>
      <c r="W23" s="308">
        <f t="shared" ref="W23" si="200">SUM(W24:W25)</f>
        <v>3123</v>
      </c>
      <c r="X23" s="308">
        <f t="shared" ref="X23" si="201">SUM(X24:X25)</f>
        <v>2212</v>
      </c>
      <c r="Y23" s="308">
        <f t="shared" ref="Y23" si="202">SUM(Y24:Y25)</f>
        <v>1975</v>
      </c>
      <c r="Z23" s="308">
        <f t="shared" ref="Z23" si="203">SUM(Z24:Z25)</f>
        <v>1646</v>
      </c>
      <c r="AA23" s="308">
        <f t="shared" ref="AA23" si="204">SUM(AA24:AA25)</f>
        <v>2483</v>
      </c>
      <c r="AB23" s="308">
        <f t="shared" ref="AB23" si="205">SUM(AB24:AB25)</f>
        <v>3559</v>
      </c>
      <c r="AC23" s="308">
        <f t="shared" ref="AC23" si="206">SUM(AC24:AC25)</f>
        <v>3487</v>
      </c>
      <c r="AD23" s="308">
        <f t="shared" ref="AD23" si="207">SUM(AD24:AD25)</f>
        <v>940</v>
      </c>
      <c r="AE23" s="327"/>
      <c r="AF23" s="120" t="s">
        <v>10</v>
      </c>
      <c r="AG23" s="1"/>
      <c r="AH23" s="119" t="s">
        <v>9</v>
      </c>
      <c r="AI23" s="322">
        <f t="shared" si="30"/>
        <v>15451</v>
      </c>
      <c r="AJ23" s="334">
        <f>SUM(AJ24:AJ25)</f>
        <v>687</v>
      </c>
      <c r="AK23" s="334">
        <f t="shared" ref="AK23" si="208">SUM(AK24:AK25)</f>
        <v>770</v>
      </c>
      <c r="AL23" s="334">
        <f t="shared" ref="AL23" si="209">SUM(AL24:AL25)</f>
        <v>1124</v>
      </c>
      <c r="AM23" s="334">
        <f t="shared" ref="AM23" si="210">SUM(AM24:AM25)</f>
        <v>763</v>
      </c>
      <c r="AN23" s="334">
        <f t="shared" ref="AN23" si="211">SUM(AN24:AN25)</f>
        <v>1582</v>
      </c>
      <c r="AO23" s="334">
        <f t="shared" ref="AO23" si="212">SUM(AO24:AO25)</f>
        <v>1944</v>
      </c>
      <c r="AP23" s="334">
        <f t="shared" ref="AP23" si="213">SUM(AP24:AP25)</f>
        <v>924</v>
      </c>
      <c r="AQ23" s="334">
        <f t="shared" ref="AQ23" si="214">SUM(AQ24:AQ25)</f>
        <v>1822</v>
      </c>
      <c r="AR23" s="334">
        <f t="shared" ref="AR23" si="215">SUM(AR24:AR25)</f>
        <v>1795</v>
      </c>
      <c r="AS23" s="334">
        <f t="shared" ref="AS23" si="216">SUM(AS24:AS25)</f>
        <v>4040</v>
      </c>
      <c r="AT23" s="113"/>
      <c r="AU23" s="120" t="s">
        <v>10</v>
      </c>
      <c r="AV23" s="1"/>
      <c r="AW23" s="119" t="s">
        <v>9</v>
      </c>
      <c r="AX23" s="311">
        <f t="shared" si="31"/>
        <v>27322</v>
      </c>
      <c r="AY23" s="334">
        <f t="shared" ref="AY23" si="217">SUM(AY24:AY25)</f>
        <v>1605</v>
      </c>
      <c r="AZ23" s="334">
        <f t="shared" ref="AZ23" si="218">SUM(AZ24:AZ25)</f>
        <v>1196</v>
      </c>
      <c r="BA23" s="334">
        <f t="shared" ref="BA23" si="219">SUM(BA24:BA25)</f>
        <v>3647</v>
      </c>
      <c r="BB23" s="334">
        <f t="shared" ref="BB23" si="220">SUM(BB24:BB25)</f>
        <v>1983</v>
      </c>
      <c r="BC23" s="334">
        <f t="shared" ref="BC23" si="221">SUM(BC24:BC25)</f>
        <v>2900</v>
      </c>
      <c r="BD23" s="334">
        <f t="shared" ref="BD23" si="222">SUM(BD24:BD25)</f>
        <v>2994</v>
      </c>
      <c r="BE23" s="334">
        <f t="shared" ref="BE23" si="223">SUM(BE24:BE25)</f>
        <v>1289</v>
      </c>
      <c r="BF23" s="334">
        <f t="shared" ref="BF23" si="224">SUM(BF24:BF25)</f>
        <v>3111</v>
      </c>
      <c r="BG23" s="334">
        <f t="shared" ref="BG23" si="225">SUM(BG24:BG25)</f>
        <v>3125</v>
      </c>
      <c r="BH23" s="334">
        <f t="shared" ref="BH23" si="226">SUM(BH24:BH25)</f>
        <v>5472</v>
      </c>
      <c r="BI23" s="113"/>
      <c r="BJ23" s="120" t="s">
        <v>10</v>
      </c>
    </row>
    <row r="24" spans="1:62" ht="18.75" customHeight="1">
      <c r="A24" s="19" t="s">
        <v>58</v>
      </c>
      <c r="B24" s="119" t="s">
        <v>0</v>
      </c>
      <c r="C24" s="310">
        <f t="shared" si="0"/>
        <v>11019</v>
      </c>
      <c r="D24" s="48">
        <v>902</v>
      </c>
      <c r="E24" s="48">
        <v>2521</v>
      </c>
      <c r="F24" s="48">
        <v>1137</v>
      </c>
      <c r="G24" s="48">
        <v>1080</v>
      </c>
      <c r="H24" s="48">
        <v>1231</v>
      </c>
      <c r="I24" s="48">
        <v>862</v>
      </c>
      <c r="J24" s="48">
        <v>684</v>
      </c>
      <c r="K24" s="48">
        <v>1134</v>
      </c>
      <c r="L24" s="48">
        <v>634</v>
      </c>
      <c r="M24" s="48">
        <v>834</v>
      </c>
      <c r="N24" s="20" t="s">
        <v>127</v>
      </c>
      <c r="O24" s="120" t="s">
        <v>3</v>
      </c>
      <c r="P24" s="19" t="s">
        <v>58</v>
      </c>
      <c r="Q24" s="119" t="s">
        <v>0</v>
      </c>
      <c r="R24" s="311">
        <f t="shared" si="17"/>
        <v>13690</v>
      </c>
      <c r="S24" s="308">
        <v>433</v>
      </c>
      <c r="T24" s="318">
        <v>1187</v>
      </c>
      <c r="U24" s="308">
        <v>926</v>
      </c>
      <c r="V24" s="318">
        <v>1310</v>
      </c>
      <c r="W24" s="318">
        <v>1642</v>
      </c>
      <c r="X24" s="308">
        <v>1138</v>
      </c>
      <c r="Y24" s="308">
        <v>1014</v>
      </c>
      <c r="Z24" s="318">
        <v>739</v>
      </c>
      <c r="AA24" s="308">
        <v>1224</v>
      </c>
      <c r="AB24" s="317">
        <v>1741</v>
      </c>
      <c r="AC24" s="308">
        <v>1834</v>
      </c>
      <c r="AD24" s="317">
        <v>502</v>
      </c>
      <c r="AE24" s="325" t="s">
        <v>127</v>
      </c>
      <c r="AF24" s="120" t="s">
        <v>3</v>
      </c>
      <c r="AG24" s="19" t="s">
        <v>58</v>
      </c>
      <c r="AH24" s="119" t="s">
        <v>0</v>
      </c>
      <c r="AI24" s="322">
        <f t="shared" si="30"/>
        <v>8155</v>
      </c>
      <c r="AJ24" s="334">
        <v>397</v>
      </c>
      <c r="AK24" s="318">
        <v>429</v>
      </c>
      <c r="AL24" s="318">
        <v>586</v>
      </c>
      <c r="AM24" s="308">
        <v>404</v>
      </c>
      <c r="AN24" s="335">
        <v>803</v>
      </c>
      <c r="AO24" s="335">
        <v>955</v>
      </c>
      <c r="AP24" s="335">
        <v>481</v>
      </c>
      <c r="AQ24" s="335">
        <v>995</v>
      </c>
      <c r="AR24" s="334">
        <v>1045</v>
      </c>
      <c r="AS24" s="336">
        <v>2060</v>
      </c>
      <c r="AT24" s="20" t="s">
        <v>127</v>
      </c>
      <c r="AU24" s="120" t="s">
        <v>3</v>
      </c>
      <c r="AV24" s="19" t="s">
        <v>58</v>
      </c>
      <c r="AW24" s="119" t="s">
        <v>0</v>
      </c>
      <c r="AX24" s="311">
        <f t="shared" si="31"/>
        <v>14591</v>
      </c>
      <c r="AY24" s="308">
        <v>900</v>
      </c>
      <c r="AZ24" s="318">
        <v>644</v>
      </c>
      <c r="BA24" s="308">
        <v>2170</v>
      </c>
      <c r="BB24" s="318">
        <v>1033</v>
      </c>
      <c r="BC24" s="318">
        <v>1602</v>
      </c>
      <c r="BD24" s="308">
        <v>1405</v>
      </c>
      <c r="BE24" s="318">
        <v>590</v>
      </c>
      <c r="BF24" s="308">
        <v>1608</v>
      </c>
      <c r="BG24" s="317">
        <v>1468</v>
      </c>
      <c r="BH24" s="308">
        <v>3171</v>
      </c>
      <c r="BI24" s="20" t="s">
        <v>127</v>
      </c>
      <c r="BJ24" s="120" t="s">
        <v>3</v>
      </c>
    </row>
    <row r="25" spans="1:62" ht="18.75" customHeight="1">
      <c r="A25" s="117"/>
      <c r="B25" s="119" t="s">
        <v>1</v>
      </c>
      <c r="C25" s="310">
        <f t="shared" si="0"/>
        <v>9236</v>
      </c>
      <c r="D25" s="48">
        <v>862</v>
      </c>
      <c r="E25" s="48">
        <v>1571</v>
      </c>
      <c r="F25" s="48">
        <v>998</v>
      </c>
      <c r="G25" s="48">
        <v>943</v>
      </c>
      <c r="H25" s="48">
        <v>1170</v>
      </c>
      <c r="I25" s="48">
        <v>728</v>
      </c>
      <c r="J25" s="48">
        <v>687</v>
      </c>
      <c r="K25" s="48">
        <v>986</v>
      </c>
      <c r="L25" s="48">
        <v>651</v>
      </c>
      <c r="M25" s="48">
        <v>640</v>
      </c>
      <c r="N25" s="118"/>
      <c r="O25" s="120" t="s">
        <v>4</v>
      </c>
      <c r="P25" s="117"/>
      <c r="Q25" s="119" t="s">
        <v>1</v>
      </c>
      <c r="R25" s="311">
        <f t="shared" si="17"/>
        <v>12997</v>
      </c>
      <c r="S25" s="308">
        <v>418</v>
      </c>
      <c r="T25" s="318">
        <v>1031</v>
      </c>
      <c r="U25" s="308">
        <v>769</v>
      </c>
      <c r="V25" s="318">
        <v>1188</v>
      </c>
      <c r="W25" s="318">
        <v>1481</v>
      </c>
      <c r="X25" s="308">
        <v>1074</v>
      </c>
      <c r="Y25" s="308">
        <v>961</v>
      </c>
      <c r="Z25" s="318">
        <v>907</v>
      </c>
      <c r="AA25" s="308">
        <v>1259</v>
      </c>
      <c r="AB25" s="317">
        <v>1818</v>
      </c>
      <c r="AC25" s="308">
        <v>1653</v>
      </c>
      <c r="AD25" s="317">
        <v>438</v>
      </c>
      <c r="AE25" s="326"/>
      <c r="AF25" s="120" t="s">
        <v>4</v>
      </c>
      <c r="AG25" s="117"/>
      <c r="AH25" s="119" t="s">
        <v>1</v>
      </c>
      <c r="AI25" s="322">
        <f t="shared" si="30"/>
        <v>7296</v>
      </c>
      <c r="AJ25" s="334">
        <v>290</v>
      </c>
      <c r="AK25" s="318">
        <v>341</v>
      </c>
      <c r="AL25" s="318">
        <v>538</v>
      </c>
      <c r="AM25" s="308">
        <v>359</v>
      </c>
      <c r="AN25" s="335">
        <v>779</v>
      </c>
      <c r="AO25" s="335">
        <v>989</v>
      </c>
      <c r="AP25" s="335">
        <v>443</v>
      </c>
      <c r="AQ25" s="335">
        <v>827</v>
      </c>
      <c r="AR25" s="334">
        <v>750</v>
      </c>
      <c r="AS25" s="336">
        <v>1980</v>
      </c>
      <c r="AT25" s="118"/>
      <c r="AU25" s="120" t="s">
        <v>4</v>
      </c>
      <c r="AV25" s="117"/>
      <c r="AW25" s="119" t="s">
        <v>1</v>
      </c>
      <c r="AX25" s="311">
        <f t="shared" si="31"/>
        <v>12731</v>
      </c>
      <c r="AY25" s="308">
        <v>705</v>
      </c>
      <c r="AZ25" s="318">
        <v>552</v>
      </c>
      <c r="BA25" s="308">
        <v>1477</v>
      </c>
      <c r="BB25" s="318">
        <v>950</v>
      </c>
      <c r="BC25" s="318">
        <v>1298</v>
      </c>
      <c r="BD25" s="308">
        <v>1589</v>
      </c>
      <c r="BE25" s="318">
        <v>699</v>
      </c>
      <c r="BF25" s="308">
        <v>1503</v>
      </c>
      <c r="BG25" s="317">
        <v>1657</v>
      </c>
      <c r="BH25" s="308">
        <v>2301</v>
      </c>
      <c r="BI25" s="118"/>
      <c r="BJ25" s="120" t="s">
        <v>4</v>
      </c>
    </row>
    <row r="26" spans="1:62" ht="18.75" customHeight="1">
      <c r="A26" s="1"/>
      <c r="B26" s="119" t="s">
        <v>9</v>
      </c>
      <c r="C26" s="310">
        <f t="shared" si="0"/>
        <v>18955</v>
      </c>
      <c r="D26" s="312">
        <f>SUM(D27:D28)</f>
        <v>1839</v>
      </c>
      <c r="E26" s="312">
        <f t="shared" ref="E26" si="227">SUM(E27:E28)</f>
        <v>3109</v>
      </c>
      <c r="F26" s="312">
        <f t="shared" ref="F26" si="228">SUM(F27:F28)</f>
        <v>2161</v>
      </c>
      <c r="G26" s="312">
        <f t="shared" ref="G26" si="229">SUM(G27:G28)</f>
        <v>2141</v>
      </c>
      <c r="H26" s="312">
        <f t="shared" ref="H26" si="230">SUM(H27:H28)</f>
        <v>2146</v>
      </c>
      <c r="I26" s="312">
        <f t="shared" ref="I26" si="231">SUM(I27:I28)</f>
        <v>1713</v>
      </c>
      <c r="J26" s="312">
        <f t="shared" ref="J26" si="232">SUM(J27:J28)</f>
        <v>1505</v>
      </c>
      <c r="K26" s="312">
        <f t="shared" ref="K26" si="233">SUM(K27:K28)</f>
        <v>1993</v>
      </c>
      <c r="L26" s="312">
        <f t="shared" ref="L26" si="234">SUM(L27:L28)</f>
        <v>1046</v>
      </c>
      <c r="M26" s="312">
        <f t="shared" ref="M26" si="235">SUM(M27:M28)</f>
        <v>1302</v>
      </c>
      <c r="N26" s="113"/>
      <c r="O26" s="120" t="s">
        <v>10</v>
      </c>
      <c r="P26" s="1"/>
      <c r="Q26" s="119" t="s">
        <v>9</v>
      </c>
      <c r="R26" s="311">
        <f t="shared" si="17"/>
        <v>29864</v>
      </c>
      <c r="S26" s="308">
        <f>SUM(S27:S28)</f>
        <v>1058</v>
      </c>
      <c r="T26" s="308">
        <f t="shared" ref="T26" si="236">SUM(T27:T28)</f>
        <v>2225</v>
      </c>
      <c r="U26" s="308">
        <f t="shared" ref="U26" si="237">SUM(U27:U28)</f>
        <v>1730</v>
      </c>
      <c r="V26" s="308">
        <f t="shared" ref="V26" si="238">SUM(V27:V28)</f>
        <v>2752</v>
      </c>
      <c r="W26" s="308">
        <f t="shared" ref="W26" si="239">SUM(W27:W28)</f>
        <v>3392</v>
      </c>
      <c r="X26" s="308">
        <f t="shared" ref="X26" si="240">SUM(X27:X28)</f>
        <v>2041</v>
      </c>
      <c r="Y26" s="308">
        <f t="shared" ref="Y26" si="241">SUM(Y27:Y28)</f>
        <v>2384</v>
      </c>
      <c r="Z26" s="308">
        <f t="shared" ref="Z26" si="242">SUM(Z27:Z28)</f>
        <v>2572</v>
      </c>
      <c r="AA26" s="308">
        <f t="shared" ref="AA26" si="243">SUM(AA27:AA28)</f>
        <v>2375</v>
      </c>
      <c r="AB26" s="308">
        <f t="shared" ref="AB26" si="244">SUM(AB27:AB28)</f>
        <v>4419</v>
      </c>
      <c r="AC26" s="308">
        <f t="shared" ref="AC26" si="245">SUM(AC27:AC28)</f>
        <v>3664</v>
      </c>
      <c r="AD26" s="308">
        <f t="shared" ref="AD26" si="246">SUM(AD27:AD28)</f>
        <v>1252</v>
      </c>
      <c r="AE26" s="327"/>
      <c r="AF26" s="120" t="s">
        <v>10</v>
      </c>
      <c r="AG26" s="1"/>
      <c r="AH26" s="119" t="s">
        <v>9</v>
      </c>
      <c r="AI26" s="322">
        <f t="shared" si="30"/>
        <v>15416</v>
      </c>
      <c r="AJ26" s="334">
        <f>SUM(AJ27:AJ28)</f>
        <v>631</v>
      </c>
      <c r="AK26" s="334">
        <f t="shared" ref="AK26" si="247">SUM(AK27:AK28)</f>
        <v>835</v>
      </c>
      <c r="AL26" s="334">
        <f t="shared" ref="AL26" si="248">SUM(AL27:AL28)</f>
        <v>1097</v>
      </c>
      <c r="AM26" s="334">
        <f t="shared" ref="AM26" si="249">SUM(AM27:AM28)</f>
        <v>764</v>
      </c>
      <c r="AN26" s="334">
        <f t="shared" ref="AN26" si="250">SUM(AN27:AN28)</f>
        <v>1609</v>
      </c>
      <c r="AO26" s="334">
        <f t="shared" ref="AO26" si="251">SUM(AO27:AO28)</f>
        <v>1918</v>
      </c>
      <c r="AP26" s="334">
        <f t="shared" ref="AP26" si="252">SUM(AP27:AP28)</f>
        <v>940</v>
      </c>
      <c r="AQ26" s="334">
        <f t="shared" ref="AQ26" si="253">SUM(AQ27:AQ28)</f>
        <v>1970</v>
      </c>
      <c r="AR26" s="334">
        <f t="shared" ref="AR26" si="254">SUM(AR27:AR28)</f>
        <v>1376</v>
      </c>
      <c r="AS26" s="334">
        <f t="shared" ref="AS26" si="255">SUM(AS27:AS28)</f>
        <v>4276</v>
      </c>
      <c r="AT26" s="113"/>
      <c r="AU26" s="120" t="s">
        <v>10</v>
      </c>
      <c r="AV26" s="1"/>
      <c r="AW26" s="119" t="s">
        <v>9</v>
      </c>
      <c r="AX26" s="311">
        <f t="shared" si="31"/>
        <v>29357</v>
      </c>
      <c r="AY26" s="334">
        <f t="shared" ref="AY26" si="256">SUM(AY27:AY28)</f>
        <v>1534</v>
      </c>
      <c r="AZ26" s="334">
        <f t="shared" ref="AZ26" si="257">SUM(AZ27:AZ28)</f>
        <v>1144</v>
      </c>
      <c r="BA26" s="334">
        <f t="shared" ref="BA26" si="258">SUM(BA27:BA28)</f>
        <v>2985</v>
      </c>
      <c r="BB26" s="334">
        <f t="shared" ref="BB26" si="259">SUM(BB27:BB28)</f>
        <v>2039</v>
      </c>
      <c r="BC26" s="334">
        <f t="shared" ref="BC26" si="260">SUM(BC27:BC28)</f>
        <v>2961</v>
      </c>
      <c r="BD26" s="334">
        <f t="shared" ref="BD26" si="261">SUM(BD27:BD28)</f>
        <v>3919</v>
      </c>
      <c r="BE26" s="334">
        <f t="shared" ref="BE26" si="262">SUM(BE27:BE28)</f>
        <v>2534</v>
      </c>
      <c r="BF26" s="334">
        <f t="shared" ref="BF26" si="263">SUM(BF27:BF28)</f>
        <v>3498</v>
      </c>
      <c r="BG26" s="334">
        <f t="shared" ref="BG26" si="264">SUM(BG27:BG28)</f>
        <v>4262</v>
      </c>
      <c r="BH26" s="334">
        <f t="shared" ref="BH26" si="265">SUM(BH27:BH28)</f>
        <v>4481</v>
      </c>
      <c r="BI26" s="113"/>
      <c r="BJ26" s="120" t="s">
        <v>10</v>
      </c>
    </row>
    <row r="27" spans="1:62" ht="18.75" customHeight="1">
      <c r="A27" s="19" t="s">
        <v>59</v>
      </c>
      <c r="B27" s="119" t="s">
        <v>0</v>
      </c>
      <c r="C27" s="310">
        <f t="shared" si="0"/>
        <v>9698</v>
      </c>
      <c r="D27" s="48">
        <v>972</v>
      </c>
      <c r="E27" s="48">
        <v>1609</v>
      </c>
      <c r="F27" s="48">
        <v>1054</v>
      </c>
      <c r="G27" s="48">
        <v>1093</v>
      </c>
      <c r="H27" s="48">
        <v>1001</v>
      </c>
      <c r="I27" s="48">
        <v>914</v>
      </c>
      <c r="J27" s="48">
        <v>758</v>
      </c>
      <c r="K27" s="48">
        <v>1050</v>
      </c>
      <c r="L27" s="48">
        <v>495</v>
      </c>
      <c r="M27" s="48">
        <v>752</v>
      </c>
      <c r="N27" s="20" t="s">
        <v>128</v>
      </c>
      <c r="O27" s="120" t="s">
        <v>3</v>
      </c>
      <c r="P27" s="19" t="s">
        <v>59</v>
      </c>
      <c r="Q27" s="119" t="s">
        <v>0</v>
      </c>
      <c r="R27" s="311">
        <f t="shared" si="17"/>
        <v>15475</v>
      </c>
      <c r="S27" s="308">
        <v>556</v>
      </c>
      <c r="T27" s="318">
        <v>1263</v>
      </c>
      <c r="U27" s="308">
        <v>915</v>
      </c>
      <c r="V27" s="318">
        <v>1427</v>
      </c>
      <c r="W27" s="318">
        <v>1838</v>
      </c>
      <c r="X27" s="308">
        <v>1129</v>
      </c>
      <c r="Y27" s="308">
        <v>1150</v>
      </c>
      <c r="Z27" s="318">
        <v>1235</v>
      </c>
      <c r="AA27" s="308">
        <v>1248</v>
      </c>
      <c r="AB27" s="317">
        <v>2070</v>
      </c>
      <c r="AC27" s="308">
        <v>2056</v>
      </c>
      <c r="AD27" s="317">
        <v>588</v>
      </c>
      <c r="AE27" s="325" t="s">
        <v>128</v>
      </c>
      <c r="AF27" s="120" t="s">
        <v>3</v>
      </c>
      <c r="AG27" s="19" t="s">
        <v>59</v>
      </c>
      <c r="AH27" s="119" t="s">
        <v>0</v>
      </c>
      <c r="AI27" s="322">
        <f t="shared" si="30"/>
        <v>8138</v>
      </c>
      <c r="AJ27" s="334">
        <v>348</v>
      </c>
      <c r="AK27" s="318">
        <v>461</v>
      </c>
      <c r="AL27" s="318">
        <v>586</v>
      </c>
      <c r="AM27" s="308">
        <v>435</v>
      </c>
      <c r="AN27" s="335">
        <v>805</v>
      </c>
      <c r="AO27" s="335">
        <v>918</v>
      </c>
      <c r="AP27" s="335">
        <v>532</v>
      </c>
      <c r="AQ27" s="335">
        <v>1106</v>
      </c>
      <c r="AR27" s="334">
        <v>685</v>
      </c>
      <c r="AS27" s="336">
        <v>2262</v>
      </c>
      <c r="AT27" s="20" t="s">
        <v>128</v>
      </c>
      <c r="AU27" s="120" t="s">
        <v>3</v>
      </c>
      <c r="AV27" s="19" t="s">
        <v>59</v>
      </c>
      <c r="AW27" s="119" t="s">
        <v>0</v>
      </c>
      <c r="AX27" s="311">
        <f t="shared" si="31"/>
        <v>15106</v>
      </c>
      <c r="AY27" s="308">
        <v>761</v>
      </c>
      <c r="AZ27" s="318">
        <v>608</v>
      </c>
      <c r="BA27" s="308">
        <v>1715</v>
      </c>
      <c r="BB27" s="318">
        <v>1074</v>
      </c>
      <c r="BC27" s="318">
        <v>1621</v>
      </c>
      <c r="BD27" s="308">
        <v>1903</v>
      </c>
      <c r="BE27" s="318">
        <v>1165</v>
      </c>
      <c r="BF27" s="308">
        <v>1729</v>
      </c>
      <c r="BG27" s="317">
        <v>2161</v>
      </c>
      <c r="BH27" s="308">
        <v>2369</v>
      </c>
      <c r="BI27" s="20" t="s">
        <v>128</v>
      </c>
      <c r="BJ27" s="120" t="s">
        <v>3</v>
      </c>
    </row>
    <row r="28" spans="1:62" ht="18.75" customHeight="1">
      <c r="A28" s="117"/>
      <c r="B28" s="119" t="s">
        <v>1</v>
      </c>
      <c r="C28" s="310">
        <f t="shared" si="0"/>
        <v>9257</v>
      </c>
      <c r="D28" s="48">
        <v>867</v>
      </c>
      <c r="E28" s="48">
        <v>1500</v>
      </c>
      <c r="F28" s="48">
        <v>1107</v>
      </c>
      <c r="G28" s="48">
        <v>1048</v>
      </c>
      <c r="H28" s="48">
        <v>1145</v>
      </c>
      <c r="I28" s="48">
        <v>799</v>
      </c>
      <c r="J28" s="48">
        <v>747</v>
      </c>
      <c r="K28" s="48">
        <v>943</v>
      </c>
      <c r="L28" s="48">
        <v>551</v>
      </c>
      <c r="M28" s="48">
        <v>550</v>
      </c>
      <c r="N28" s="118"/>
      <c r="O28" s="120" t="s">
        <v>4</v>
      </c>
      <c r="P28" s="117"/>
      <c r="Q28" s="119" t="s">
        <v>1</v>
      </c>
      <c r="R28" s="311">
        <f t="shared" si="17"/>
        <v>14389</v>
      </c>
      <c r="S28" s="308">
        <v>502</v>
      </c>
      <c r="T28" s="318">
        <v>962</v>
      </c>
      <c r="U28" s="308">
        <v>815</v>
      </c>
      <c r="V28" s="318">
        <v>1325</v>
      </c>
      <c r="W28" s="318">
        <v>1554</v>
      </c>
      <c r="X28" s="308">
        <v>912</v>
      </c>
      <c r="Y28" s="308">
        <v>1234</v>
      </c>
      <c r="Z28" s="318">
        <v>1337</v>
      </c>
      <c r="AA28" s="308">
        <v>1127</v>
      </c>
      <c r="AB28" s="317">
        <v>2349</v>
      </c>
      <c r="AC28" s="308">
        <v>1608</v>
      </c>
      <c r="AD28" s="317">
        <v>664</v>
      </c>
      <c r="AE28" s="326"/>
      <c r="AF28" s="120" t="s">
        <v>4</v>
      </c>
      <c r="AG28" s="117"/>
      <c r="AH28" s="119" t="s">
        <v>1</v>
      </c>
      <c r="AI28" s="322">
        <f t="shared" si="30"/>
        <v>7278</v>
      </c>
      <c r="AJ28" s="334">
        <v>283</v>
      </c>
      <c r="AK28" s="318">
        <v>374</v>
      </c>
      <c r="AL28" s="318">
        <v>511</v>
      </c>
      <c r="AM28" s="308">
        <v>329</v>
      </c>
      <c r="AN28" s="335">
        <v>804</v>
      </c>
      <c r="AO28" s="335">
        <v>1000</v>
      </c>
      <c r="AP28" s="335">
        <v>408</v>
      </c>
      <c r="AQ28" s="335">
        <v>864</v>
      </c>
      <c r="AR28" s="334">
        <v>691</v>
      </c>
      <c r="AS28" s="336">
        <v>2014</v>
      </c>
      <c r="AT28" s="118"/>
      <c r="AU28" s="120" t="s">
        <v>4</v>
      </c>
      <c r="AV28" s="117"/>
      <c r="AW28" s="119" t="s">
        <v>1</v>
      </c>
      <c r="AX28" s="311">
        <f t="shared" si="31"/>
        <v>14251</v>
      </c>
      <c r="AY28" s="308">
        <v>773</v>
      </c>
      <c r="AZ28" s="318">
        <v>536</v>
      </c>
      <c r="BA28" s="308">
        <v>1270</v>
      </c>
      <c r="BB28" s="318">
        <v>965</v>
      </c>
      <c r="BC28" s="318">
        <v>1340</v>
      </c>
      <c r="BD28" s="308">
        <v>2016</v>
      </c>
      <c r="BE28" s="318">
        <v>1369</v>
      </c>
      <c r="BF28" s="308">
        <v>1769</v>
      </c>
      <c r="BG28" s="317">
        <v>2101</v>
      </c>
      <c r="BH28" s="308">
        <v>2112</v>
      </c>
      <c r="BI28" s="118"/>
      <c r="BJ28" s="120" t="s">
        <v>4</v>
      </c>
    </row>
    <row r="29" spans="1:62" ht="18.75" customHeight="1">
      <c r="A29" s="1"/>
      <c r="B29" s="119" t="s">
        <v>9</v>
      </c>
      <c r="C29" s="310">
        <f t="shared" si="0"/>
        <v>22771</v>
      </c>
      <c r="D29" s="312">
        <f>SUM(D30:D31)</f>
        <v>2009</v>
      </c>
      <c r="E29" s="312">
        <f t="shared" ref="E29" si="266">SUM(E30:E31)</f>
        <v>3597</v>
      </c>
      <c r="F29" s="312">
        <f t="shared" ref="F29" si="267">SUM(F30:F31)</f>
        <v>2973</v>
      </c>
      <c r="G29" s="312">
        <f t="shared" ref="G29" si="268">SUM(G30:G31)</f>
        <v>2529</v>
      </c>
      <c r="H29" s="312">
        <f t="shared" ref="H29" si="269">SUM(H30:H31)</f>
        <v>3744</v>
      </c>
      <c r="I29" s="312">
        <f t="shared" ref="I29" si="270">SUM(I30:I31)</f>
        <v>1635</v>
      </c>
      <c r="J29" s="312">
        <f t="shared" ref="J29" si="271">SUM(J30:J31)</f>
        <v>1378</v>
      </c>
      <c r="K29" s="312">
        <f t="shared" ref="K29" si="272">SUM(K30:K31)</f>
        <v>2227</v>
      </c>
      <c r="L29" s="312">
        <f t="shared" ref="L29" si="273">SUM(L30:L31)</f>
        <v>1378</v>
      </c>
      <c r="M29" s="312">
        <f t="shared" ref="M29" si="274">SUM(M30:M31)</f>
        <v>1301</v>
      </c>
      <c r="N29" s="113"/>
      <c r="O29" s="120" t="s">
        <v>10</v>
      </c>
      <c r="P29" s="1"/>
      <c r="Q29" s="119" t="s">
        <v>9</v>
      </c>
      <c r="R29" s="311">
        <f t="shared" si="17"/>
        <v>32859</v>
      </c>
      <c r="S29" s="308">
        <f>SUM(S30:S31)</f>
        <v>1063</v>
      </c>
      <c r="T29" s="308">
        <f t="shared" ref="T29" si="275">SUM(T30:T31)</f>
        <v>2151</v>
      </c>
      <c r="U29" s="308">
        <f t="shared" ref="U29" si="276">SUM(U30:U31)</f>
        <v>1901</v>
      </c>
      <c r="V29" s="308">
        <f t="shared" ref="V29" si="277">SUM(V30:V31)</f>
        <v>2962</v>
      </c>
      <c r="W29" s="308">
        <f t="shared" ref="W29" si="278">SUM(W30:W31)</f>
        <v>3442</v>
      </c>
      <c r="X29" s="308">
        <f t="shared" ref="X29" si="279">SUM(X30:X31)</f>
        <v>2041</v>
      </c>
      <c r="Y29" s="308">
        <f t="shared" ref="Y29" si="280">SUM(Y30:Y31)</f>
        <v>3342</v>
      </c>
      <c r="Z29" s="308">
        <f t="shared" ref="Z29" si="281">SUM(Z30:Z31)</f>
        <v>3433</v>
      </c>
      <c r="AA29" s="308">
        <f t="shared" ref="AA29" si="282">SUM(AA30:AA31)</f>
        <v>2290</v>
      </c>
      <c r="AB29" s="308">
        <f t="shared" ref="AB29" si="283">SUM(AB30:AB31)</f>
        <v>5250</v>
      </c>
      <c r="AC29" s="308">
        <f t="shared" ref="AC29" si="284">SUM(AC30:AC31)</f>
        <v>3002</v>
      </c>
      <c r="AD29" s="308">
        <f t="shared" ref="AD29" si="285">SUM(AD30:AD31)</f>
        <v>1982</v>
      </c>
      <c r="AE29" s="327"/>
      <c r="AF29" s="120" t="s">
        <v>10</v>
      </c>
      <c r="AG29" s="1"/>
      <c r="AH29" s="119" t="s">
        <v>9</v>
      </c>
      <c r="AI29" s="322">
        <f t="shared" si="30"/>
        <v>15893</v>
      </c>
      <c r="AJ29" s="334">
        <f>SUM(AJ30:AJ31)</f>
        <v>710</v>
      </c>
      <c r="AK29" s="334">
        <f t="shared" ref="AK29" si="286">SUM(AK30:AK31)</f>
        <v>777</v>
      </c>
      <c r="AL29" s="334">
        <f t="shared" ref="AL29" si="287">SUM(AL30:AL31)</f>
        <v>886</v>
      </c>
      <c r="AM29" s="334">
        <f t="shared" ref="AM29" si="288">SUM(AM30:AM31)</f>
        <v>772</v>
      </c>
      <c r="AN29" s="334">
        <f t="shared" ref="AN29" si="289">SUM(AN30:AN31)</f>
        <v>2042</v>
      </c>
      <c r="AO29" s="334">
        <f t="shared" ref="AO29" si="290">SUM(AO30:AO31)</f>
        <v>2306</v>
      </c>
      <c r="AP29" s="334">
        <f t="shared" ref="AP29" si="291">SUM(AP30:AP31)</f>
        <v>1002</v>
      </c>
      <c r="AQ29" s="334">
        <f t="shared" ref="AQ29" si="292">SUM(AQ30:AQ31)</f>
        <v>1756</v>
      </c>
      <c r="AR29" s="334">
        <f t="shared" ref="AR29" si="293">SUM(AR30:AR31)</f>
        <v>1490</v>
      </c>
      <c r="AS29" s="334">
        <f t="shared" ref="AS29" si="294">SUM(AS30:AS31)</f>
        <v>4152</v>
      </c>
      <c r="AT29" s="113"/>
      <c r="AU29" s="120" t="s">
        <v>10</v>
      </c>
      <c r="AV29" s="1"/>
      <c r="AW29" s="119" t="s">
        <v>9</v>
      </c>
      <c r="AX29" s="311">
        <f t="shared" si="31"/>
        <v>32873</v>
      </c>
      <c r="AY29" s="334">
        <f t="shared" ref="AY29" si="295">SUM(AY30:AY31)</f>
        <v>1701</v>
      </c>
      <c r="AZ29" s="334">
        <f t="shared" ref="AZ29" si="296">SUM(AZ30:AZ31)</f>
        <v>1305</v>
      </c>
      <c r="BA29" s="334">
        <f t="shared" ref="BA29" si="297">SUM(BA30:BA31)</f>
        <v>3443</v>
      </c>
      <c r="BB29" s="334">
        <f t="shared" ref="BB29" si="298">SUM(BB30:BB31)</f>
        <v>2066</v>
      </c>
      <c r="BC29" s="334">
        <f t="shared" ref="BC29" si="299">SUM(BC30:BC31)</f>
        <v>2709</v>
      </c>
      <c r="BD29" s="334">
        <f t="shared" ref="BD29" si="300">SUM(BD30:BD31)</f>
        <v>4781</v>
      </c>
      <c r="BE29" s="334">
        <f t="shared" ref="BE29" si="301">SUM(BE30:BE31)</f>
        <v>3306</v>
      </c>
      <c r="BF29" s="334">
        <f t="shared" ref="BF29" si="302">SUM(BF30:BF31)</f>
        <v>3941</v>
      </c>
      <c r="BG29" s="334">
        <f t="shared" ref="BG29" si="303">SUM(BG30:BG31)</f>
        <v>4630</v>
      </c>
      <c r="BH29" s="334">
        <f t="shared" ref="BH29" si="304">SUM(BH30:BH31)</f>
        <v>4991</v>
      </c>
      <c r="BI29" s="113"/>
      <c r="BJ29" s="120" t="s">
        <v>10</v>
      </c>
    </row>
    <row r="30" spans="1:62" ht="18.75" customHeight="1">
      <c r="A30" s="19" t="s">
        <v>60</v>
      </c>
      <c r="B30" s="119" t="s">
        <v>0</v>
      </c>
      <c r="C30" s="310">
        <f t="shared" si="0"/>
        <v>11358</v>
      </c>
      <c r="D30" s="48">
        <v>1036</v>
      </c>
      <c r="E30" s="48">
        <v>1814</v>
      </c>
      <c r="F30" s="48">
        <v>1421</v>
      </c>
      <c r="G30" s="48">
        <v>1254</v>
      </c>
      <c r="H30" s="48">
        <v>1647</v>
      </c>
      <c r="I30" s="48">
        <v>921</v>
      </c>
      <c r="J30" s="48">
        <v>711</v>
      </c>
      <c r="K30" s="48">
        <v>1181</v>
      </c>
      <c r="L30" s="48">
        <v>618</v>
      </c>
      <c r="M30" s="48">
        <v>755</v>
      </c>
      <c r="N30" s="20" t="s">
        <v>129</v>
      </c>
      <c r="O30" s="120" t="s">
        <v>3</v>
      </c>
      <c r="P30" s="19" t="s">
        <v>60</v>
      </c>
      <c r="Q30" s="119" t="s">
        <v>0</v>
      </c>
      <c r="R30" s="311">
        <f t="shared" si="17"/>
        <v>17095</v>
      </c>
      <c r="S30" s="308">
        <v>602</v>
      </c>
      <c r="T30" s="318">
        <v>1179</v>
      </c>
      <c r="U30" s="308">
        <v>1016</v>
      </c>
      <c r="V30" s="318">
        <v>1538</v>
      </c>
      <c r="W30" s="318">
        <v>1837</v>
      </c>
      <c r="X30" s="308">
        <v>1097</v>
      </c>
      <c r="Y30" s="308">
        <v>1635</v>
      </c>
      <c r="Z30" s="318">
        <v>1778</v>
      </c>
      <c r="AA30" s="308">
        <v>1240</v>
      </c>
      <c r="AB30" s="317">
        <v>2553</v>
      </c>
      <c r="AC30" s="308">
        <v>1680</v>
      </c>
      <c r="AD30" s="317">
        <v>940</v>
      </c>
      <c r="AE30" s="325" t="s">
        <v>129</v>
      </c>
      <c r="AF30" s="120" t="s">
        <v>3</v>
      </c>
      <c r="AG30" s="19" t="s">
        <v>60</v>
      </c>
      <c r="AH30" s="119" t="s">
        <v>0</v>
      </c>
      <c r="AI30" s="322">
        <f t="shared" si="30"/>
        <v>8309</v>
      </c>
      <c r="AJ30" s="334">
        <v>420</v>
      </c>
      <c r="AK30" s="318">
        <v>432</v>
      </c>
      <c r="AL30" s="318">
        <v>505</v>
      </c>
      <c r="AM30" s="308">
        <v>447</v>
      </c>
      <c r="AN30" s="335">
        <v>1054</v>
      </c>
      <c r="AO30" s="335">
        <v>1124</v>
      </c>
      <c r="AP30" s="335">
        <v>527</v>
      </c>
      <c r="AQ30" s="335">
        <v>947</v>
      </c>
      <c r="AR30" s="334">
        <v>702</v>
      </c>
      <c r="AS30" s="336">
        <v>2151</v>
      </c>
      <c r="AT30" s="20" t="s">
        <v>129</v>
      </c>
      <c r="AU30" s="120" t="s">
        <v>3</v>
      </c>
      <c r="AV30" s="19" t="s">
        <v>60</v>
      </c>
      <c r="AW30" s="119" t="s">
        <v>0</v>
      </c>
      <c r="AX30" s="311">
        <f t="shared" si="31"/>
        <v>16296</v>
      </c>
      <c r="AY30" s="308">
        <v>857</v>
      </c>
      <c r="AZ30" s="318">
        <v>650</v>
      </c>
      <c r="BA30" s="308">
        <v>1726</v>
      </c>
      <c r="BB30" s="318">
        <v>1044</v>
      </c>
      <c r="BC30" s="318">
        <v>1480</v>
      </c>
      <c r="BD30" s="308">
        <v>2197</v>
      </c>
      <c r="BE30" s="318">
        <v>1679</v>
      </c>
      <c r="BF30" s="308">
        <v>1919</v>
      </c>
      <c r="BG30" s="317">
        <v>2256</v>
      </c>
      <c r="BH30" s="308">
        <v>2488</v>
      </c>
      <c r="BI30" s="20" t="s">
        <v>129</v>
      </c>
      <c r="BJ30" s="120" t="s">
        <v>3</v>
      </c>
    </row>
    <row r="31" spans="1:62" ht="18.75" customHeight="1">
      <c r="A31" s="117"/>
      <c r="B31" s="119" t="s">
        <v>1</v>
      </c>
      <c r="C31" s="310">
        <f t="shared" si="0"/>
        <v>11413</v>
      </c>
      <c r="D31" s="48">
        <v>973</v>
      </c>
      <c r="E31" s="48">
        <v>1783</v>
      </c>
      <c r="F31" s="48">
        <v>1552</v>
      </c>
      <c r="G31" s="48">
        <v>1275</v>
      </c>
      <c r="H31" s="48">
        <v>2097</v>
      </c>
      <c r="I31" s="48">
        <v>714</v>
      </c>
      <c r="J31" s="48">
        <v>667</v>
      </c>
      <c r="K31" s="48">
        <v>1046</v>
      </c>
      <c r="L31" s="48">
        <v>760</v>
      </c>
      <c r="M31" s="48">
        <v>546</v>
      </c>
      <c r="N31" s="118"/>
      <c r="O31" s="120" t="s">
        <v>4</v>
      </c>
      <c r="P31" s="117"/>
      <c r="Q31" s="119" t="s">
        <v>1</v>
      </c>
      <c r="R31" s="311">
        <f t="shared" ref="R31:R33" si="305">SUM(S31:AD31)</f>
        <v>15764</v>
      </c>
      <c r="S31" s="308">
        <v>461</v>
      </c>
      <c r="T31" s="318">
        <v>972</v>
      </c>
      <c r="U31" s="308">
        <v>885</v>
      </c>
      <c r="V31" s="318">
        <v>1424</v>
      </c>
      <c r="W31" s="318">
        <v>1605</v>
      </c>
      <c r="X31" s="308">
        <v>944</v>
      </c>
      <c r="Y31" s="308">
        <v>1707</v>
      </c>
      <c r="Z31" s="318">
        <v>1655</v>
      </c>
      <c r="AA31" s="308">
        <v>1050</v>
      </c>
      <c r="AB31" s="317">
        <v>2697</v>
      </c>
      <c r="AC31" s="308">
        <v>1322</v>
      </c>
      <c r="AD31" s="317">
        <v>1042</v>
      </c>
      <c r="AE31" s="326"/>
      <c r="AF31" s="120" t="s">
        <v>4</v>
      </c>
      <c r="AG31" s="117"/>
      <c r="AH31" s="119" t="s">
        <v>1</v>
      </c>
      <c r="AI31" s="322">
        <f t="shared" si="30"/>
        <v>7584</v>
      </c>
      <c r="AJ31" s="334">
        <v>290</v>
      </c>
      <c r="AK31" s="318">
        <v>345</v>
      </c>
      <c r="AL31" s="318">
        <v>381</v>
      </c>
      <c r="AM31" s="308">
        <v>325</v>
      </c>
      <c r="AN31" s="335">
        <v>988</v>
      </c>
      <c r="AO31" s="335">
        <v>1182</v>
      </c>
      <c r="AP31" s="335">
        <v>475</v>
      </c>
      <c r="AQ31" s="335">
        <v>809</v>
      </c>
      <c r="AR31" s="334">
        <v>788</v>
      </c>
      <c r="AS31" s="336">
        <v>2001</v>
      </c>
      <c r="AT31" s="118"/>
      <c r="AU31" s="120" t="s">
        <v>4</v>
      </c>
      <c r="AV31" s="117"/>
      <c r="AW31" s="119" t="s">
        <v>1</v>
      </c>
      <c r="AX31" s="311">
        <f t="shared" si="31"/>
        <v>16577</v>
      </c>
      <c r="AY31" s="308">
        <v>844</v>
      </c>
      <c r="AZ31" s="318">
        <v>655</v>
      </c>
      <c r="BA31" s="308">
        <v>1717</v>
      </c>
      <c r="BB31" s="318">
        <v>1022</v>
      </c>
      <c r="BC31" s="318">
        <v>1229</v>
      </c>
      <c r="BD31" s="308">
        <v>2584</v>
      </c>
      <c r="BE31" s="318">
        <v>1627</v>
      </c>
      <c r="BF31" s="308">
        <v>2022</v>
      </c>
      <c r="BG31" s="317">
        <v>2374</v>
      </c>
      <c r="BH31" s="308">
        <v>2503</v>
      </c>
      <c r="BI31" s="118"/>
      <c r="BJ31" s="120" t="s">
        <v>4</v>
      </c>
    </row>
    <row r="32" spans="1:62" ht="18.75" customHeight="1">
      <c r="A32" s="1"/>
      <c r="B32" s="119" t="s">
        <v>9</v>
      </c>
      <c r="C32" s="310">
        <f t="shared" si="0"/>
        <v>25601</v>
      </c>
      <c r="D32" s="312">
        <f>SUM(D33:D34)</f>
        <v>2037</v>
      </c>
      <c r="E32" s="312">
        <f t="shared" ref="E32" si="306">SUM(E33:E34)</f>
        <v>3601</v>
      </c>
      <c r="F32" s="312">
        <f t="shared" ref="F32" si="307">SUM(F33:F34)</f>
        <v>3246</v>
      </c>
      <c r="G32" s="312">
        <f t="shared" ref="G32" si="308">SUM(G33:G34)</f>
        <v>2866</v>
      </c>
      <c r="H32" s="312">
        <f t="shared" ref="H32" si="309">SUM(H33:H34)</f>
        <v>5123</v>
      </c>
      <c r="I32" s="312">
        <f t="shared" ref="I32" si="310">SUM(I33:I34)</f>
        <v>1638</v>
      </c>
      <c r="J32" s="312">
        <f t="shared" ref="J32" si="311">SUM(J33:J34)</f>
        <v>1465</v>
      </c>
      <c r="K32" s="312">
        <f t="shared" ref="K32" si="312">SUM(K33:K34)</f>
        <v>2674</v>
      </c>
      <c r="L32" s="312">
        <f t="shared" ref="L32" si="313">SUM(L33:L34)</f>
        <v>1598</v>
      </c>
      <c r="M32" s="312">
        <f t="shared" ref="M32" si="314">SUM(M33:M34)</f>
        <v>1353</v>
      </c>
      <c r="N32" s="113"/>
      <c r="O32" s="120" t="s">
        <v>10</v>
      </c>
      <c r="P32" s="1"/>
      <c r="Q32" s="119" t="s">
        <v>9</v>
      </c>
      <c r="R32" s="311">
        <f t="shared" si="305"/>
        <v>30110</v>
      </c>
      <c r="S32" s="308">
        <f>SUM(S33:S34)</f>
        <v>720</v>
      </c>
      <c r="T32" s="308">
        <f t="shared" ref="T32" si="315">SUM(T33:T34)</f>
        <v>2014</v>
      </c>
      <c r="U32" s="308">
        <f t="shared" ref="U32" si="316">SUM(U33:U34)</f>
        <v>1940</v>
      </c>
      <c r="V32" s="308">
        <f t="shared" ref="V32" si="317">SUM(V33:V34)</f>
        <v>3060</v>
      </c>
      <c r="W32" s="308">
        <f t="shared" ref="W32" si="318">SUM(W33:W34)</f>
        <v>3390</v>
      </c>
      <c r="X32" s="308">
        <f t="shared" ref="X32" si="319">SUM(X33:X34)</f>
        <v>2129</v>
      </c>
      <c r="Y32" s="308">
        <f t="shared" ref="Y32" si="320">SUM(Y33:Y34)</f>
        <v>3313</v>
      </c>
      <c r="Z32" s="308">
        <f t="shared" ref="Z32" si="321">SUM(Z33:Z34)</f>
        <v>2480</v>
      </c>
      <c r="AA32" s="308">
        <f t="shared" ref="AA32" si="322">SUM(AA33:AA34)</f>
        <v>1949</v>
      </c>
      <c r="AB32" s="308">
        <f t="shared" ref="AB32" si="323">SUM(AB33:AB34)</f>
        <v>4525</v>
      </c>
      <c r="AC32" s="308">
        <f t="shared" ref="AC32" si="324">SUM(AC33:AC34)</f>
        <v>2646</v>
      </c>
      <c r="AD32" s="308">
        <f t="shared" ref="AD32" si="325">SUM(AD33:AD34)</f>
        <v>1944</v>
      </c>
      <c r="AE32" s="327"/>
      <c r="AF32" s="120" t="s">
        <v>10</v>
      </c>
      <c r="AG32" s="1"/>
      <c r="AH32" s="119" t="s">
        <v>9</v>
      </c>
      <c r="AI32" s="322">
        <f t="shared" si="30"/>
        <v>16131</v>
      </c>
      <c r="AJ32" s="334">
        <f>SUM(AJ33:AJ34)</f>
        <v>769</v>
      </c>
      <c r="AK32" s="334">
        <f t="shared" ref="AK32" si="326">SUM(AK33:AK34)</f>
        <v>720</v>
      </c>
      <c r="AL32" s="334">
        <f t="shared" ref="AL32" si="327">SUM(AL33:AL34)</f>
        <v>771</v>
      </c>
      <c r="AM32" s="334">
        <f t="shared" ref="AM32" si="328">SUM(AM33:AM34)</f>
        <v>812</v>
      </c>
      <c r="AN32" s="334">
        <f t="shared" ref="AN32" si="329">SUM(AN33:AN34)</f>
        <v>2281</v>
      </c>
      <c r="AO32" s="334">
        <f t="shared" ref="AO32" si="330">SUM(AO33:AO34)</f>
        <v>2546</v>
      </c>
      <c r="AP32" s="334">
        <f t="shared" ref="AP32" si="331">SUM(AP33:AP34)</f>
        <v>1093</v>
      </c>
      <c r="AQ32" s="334">
        <f t="shared" ref="AQ32" si="332">SUM(AQ33:AQ34)</f>
        <v>1770</v>
      </c>
      <c r="AR32" s="334">
        <f t="shared" ref="AR32" si="333">SUM(AR33:AR34)</f>
        <v>1561</v>
      </c>
      <c r="AS32" s="334">
        <f t="shared" ref="AS32" si="334">SUM(AS33:AS34)</f>
        <v>3808</v>
      </c>
      <c r="AT32" s="113"/>
      <c r="AU32" s="120" t="s">
        <v>10</v>
      </c>
      <c r="AV32" s="1"/>
      <c r="AW32" s="119" t="s">
        <v>9</v>
      </c>
      <c r="AX32" s="311">
        <f t="shared" si="31"/>
        <v>33037</v>
      </c>
      <c r="AY32" s="334">
        <f t="shared" ref="AY32" si="335">SUM(AY33:AY34)</f>
        <v>1832</v>
      </c>
      <c r="AZ32" s="334">
        <f t="shared" ref="AZ32" si="336">SUM(AZ33:AZ34)</f>
        <v>1429</v>
      </c>
      <c r="BA32" s="334">
        <f t="shared" ref="BA32" si="337">SUM(BA33:BA34)</f>
        <v>3616</v>
      </c>
      <c r="BB32" s="334">
        <f t="shared" ref="BB32" si="338">SUM(BB33:BB34)</f>
        <v>2201</v>
      </c>
      <c r="BC32" s="334">
        <f t="shared" ref="BC32" si="339">SUM(BC33:BC34)</f>
        <v>2226</v>
      </c>
      <c r="BD32" s="334">
        <f t="shared" ref="BD32" si="340">SUM(BD33:BD34)</f>
        <v>5282</v>
      </c>
      <c r="BE32" s="334">
        <f t="shared" ref="BE32" si="341">SUM(BE33:BE34)</f>
        <v>2316</v>
      </c>
      <c r="BF32" s="334">
        <f t="shared" ref="BF32" si="342">SUM(BF33:BF34)</f>
        <v>4292</v>
      </c>
      <c r="BG32" s="334">
        <f t="shared" ref="BG32" si="343">SUM(BG33:BG34)</f>
        <v>4773</v>
      </c>
      <c r="BH32" s="334">
        <f t="shared" ref="BH32" si="344">SUM(BH33:BH34)</f>
        <v>5070</v>
      </c>
      <c r="BI32" s="113"/>
      <c r="BJ32" s="120" t="s">
        <v>10</v>
      </c>
    </row>
    <row r="33" spans="1:64" ht="18.75" customHeight="1">
      <c r="A33" s="19" t="s">
        <v>61</v>
      </c>
      <c r="B33" s="119" t="s">
        <v>0</v>
      </c>
      <c r="C33" s="310">
        <f t="shared" si="0"/>
        <v>12717</v>
      </c>
      <c r="D33" s="48">
        <v>1064</v>
      </c>
      <c r="E33" s="48">
        <v>1817</v>
      </c>
      <c r="F33" s="48">
        <v>1593</v>
      </c>
      <c r="G33" s="48">
        <v>1383</v>
      </c>
      <c r="H33" s="48">
        <v>2410</v>
      </c>
      <c r="I33" s="48">
        <v>870</v>
      </c>
      <c r="J33" s="48">
        <v>758</v>
      </c>
      <c r="K33" s="48">
        <v>1342</v>
      </c>
      <c r="L33" s="48">
        <v>741</v>
      </c>
      <c r="M33" s="48">
        <v>739</v>
      </c>
      <c r="N33" s="20" t="s">
        <v>130</v>
      </c>
      <c r="O33" s="120" t="s">
        <v>3</v>
      </c>
      <c r="P33" s="19" t="s">
        <v>61</v>
      </c>
      <c r="Q33" s="119" t="s">
        <v>0</v>
      </c>
      <c r="R33" s="323">
        <f t="shared" si="305"/>
        <v>15614</v>
      </c>
      <c r="S33" s="308">
        <v>407</v>
      </c>
      <c r="T33" s="318">
        <v>1082</v>
      </c>
      <c r="U33" s="308">
        <v>1030</v>
      </c>
      <c r="V33" s="318">
        <v>1590</v>
      </c>
      <c r="W33" s="318">
        <v>1802</v>
      </c>
      <c r="X33" s="308">
        <v>1080</v>
      </c>
      <c r="Y33" s="308">
        <v>1608</v>
      </c>
      <c r="Z33" s="318">
        <v>1321</v>
      </c>
      <c r="AA33" s="308">
        <v>966</v>
      </c>
      <c r="AB33" s="318">
        <v>2231</v>
      </c>
      <c r="AC33" s="308">
        <v>1455</v>
      </c>
      <c r="AD33" s="318">
        <v>1042</v>
      </c>
      <c r="AE33" s="325" t="s">
        <v>130</v>
      </c>
      <c r="AF33" s="120" t="s">
        <v>3</v>
      </c>
      <c r="AG33" s="19" t="s">
        <v>61</v>
      </c>
      <c r="AH33" s="119" t="s">
        <v>0</v>
      </c>
      <c r="AI33" s="322">
        <f t="shared" si="30"/>
        <v>8419</v>
      </c>
      <c r="AJ33" s="334">
        <v>480</v>
      </c>
      <c r="AK33" s="318">
        <v>410</v>
      </c>
      <c r="AL33" s="318">
        <v>422</v>
      </c>
      <c r="AM33" s="308">
        <v>443</v>
      </c>
      <c r="AN33" s="335">
        <v>1141</v>
      </c>
      <c r="AO33" s="335">
        <v>1212</v>
      </c>
      <c r="AP33" s="335">
        <v>606</v>
      </c>
      <c r="AQ33" s="335">
        <v>909</v>
      </c>
      <c r="AR33" s="334">
        <v>769</v>
      </c>
      <c r="AS33" s="336">
        <v>2027</v>
      </c>
      <c r="AT33" s="20" t="s">
        <v>130</v>
      </c>
      <c r="AU33" s="120" t="s">
        <v>3</v>
      </c>
      <c r="AV33" s="19" t="s">
        <v>61</v>
      </c>
      <c r="AW33" s="119" t="s">
        <v>0</v>
      </c>
      <c r="AX33" s="323">
        <f t="shared" si="31"/>
        <v>16044</v>
      </c>
      <c r="AY33" s="308">
        <v>882</v>
      </c>
      <c r="AZ33" s="318">
        <v>678</v>
      </c>
      <c r="BA33" s="308">
        <v>1737</v>
      </c>
      <c r="BB33" s="318">
        <v>1057</v>
      </c>
      <c r="BC33" s="318">
        <v>1202</v>
      </c>
      <c r="BD33" s="308">
        <v>2526</v>
      </c>
      <c r="BE33" s="318">
        <v>1167</v>
      </c>
      <c r="BF33" s="308">
        <v>2071</v>
      </c>
      <c r="BG33" s="318">
        <v>2248</v>
      </c>
      <c r="BH33" s="308">
        <v>2476</v>
      </c>
      <c r="BI33" s="20" t="s">
        <v>130</v>
      </c>
      <c r="BJ33" s="120" t="s">
        <v>3</v>
      </c>
    </row>
    <row r="34" spans="1:64" ht="18.75" customHeight="1" thickBot="1">
      <c r="A34" s="121"/>
      <c r="B34" s="122" t="s">
        <v>1</v>
      </c>
      <c r="C34" s="313">
        <f t="shared" si="0"/>
        <v>12884</v>
      </c>
      <c r="D34" s="314">
        <v>973</v>
      </c>
      <c r="E34" s="314">
        <v>1784</v>
      </c>
      <c r="F34" s="314">
        <v>1653</v>
      </c>
      <c r="G34" s="314">
        <v>1483</v>
      </c>
      <c r="H34" s="314">
        <v>2713</v>
      </c>
      <c r="I34" s="314">
        <v>768</v>
      </c>
      <c r="J34" s="314">
        <v>707</v>
      </c>
      <c r="K34" s="314">
        <v>1332</v>
      </c>
      <c r="L34" s="314">
        <v>857</v>
      </c>
      <c r="M34" s="314">
        <v>614</v>
      </c>
      <c r="N34" s="123"/>
      <c r="O34" s="124" t="s">
        <v>4</v>
      </c>
      <c r="P34" s="121"/>
      <c r="Q34" s="122" t="s">
        <v>1</v>
      </c>
      <c r="R34" s="321">
        <f>SUM(S34:AD34)</f>
        <v>14496</v>
      </c>
      <c r="S34" s="314">
        <v>313</v>
      </c>
      <c r="T34" s="320">
        <v>932</v>
      </c>
      <c r="U34" s="314">
        <v>910</v>
      </c>
      <c r="V34" s="320">
        <v>1470</v>
      </c>
      <c r="W34" s="320">
        <v>1588</v>
      </c>
      <c r="X34" s="314">
        <v>1049</v>
      </c>
      <c r="Y34" s="314">
        <v>1705</v>
      </c>
      <c r="Z34" s="320">
        <v>1159</v>
      </c>
      <c r="AA34" s="314">
        <v>983</v>
      </c>
      <c r="AB34" s="320">
        <v>2294</v>
      </c>
      <c r="AC34" s="314">
        <v>1191</v>
      </c>
      <c r="AD34" s="320">
        <v>902</v>
      </c>
      <c r="AE34" s="328"/>
      <c r="AF34" s="124" t="s">
        <v>4</v>
      </c>
      <c r="AG34" s="121"/>
      <c r="AH34" s="122" t="s">
        <v>1</v>
      </c>
      <c r="AI34" s="319">
        <f t="shared" si="30"/>
        <v>7712</v>
      </c>
      <c r="AJ34" s="337">
        <v>289</v>
      </c>
      <c r="AK34" s="320">
        <v>310</v>
      </c>
      <c r="AL34" s="320">
        <v>349</v>
      </c>
      <c r="AM34" s="314">
        <v>369</v>
      </c>
      <c r="AN34" s="338">
        <v>1140</v>
      </c>
      <c r="AO34" s="338">
        <v>1334</v>
      </c>
      <c r="AP34" s="338">
        <v>487</v>
      </c>
      <c r="AQ34" s="338">
        <v>861</v>
      </c>
      <c r="AR34" s="337">
        <v>792</v>
      </c>
      <c r="AS34" s="339">
        <v>1781</v>
      </c>
      <c r="AT34" s="123"/>
      <c r="AU34" s="124" t="s">
        <v>4</v>
      </c>
      <c r="AV34" s="121"/>
      <c r="AW34" s="122" t="s">
        <v>1</v>
      </c>
      <c r="AX34" s="321">
        <f t="shared" si="31"/>
        <v>16993</v>
      </c>
      <c r="AY34" s="314">
        <v>950</v>
      </c>
      <c r="AZ34" s="320">
        <v>751</v>
      </c>
      <c r="BA34" s="314">
        <v>1879</v>
      </c>
      <c r="BB34" s="320">
        <v>1144</v>
      </c>
      <c r="BC34" s="320">
        <v>1024</v>
      </c>
      <c r="BD34" s="314">
        <v>2756</v>
      </c>
      <c r="BE34" s="320">
        <v>1149</v>
      </c>
      <c r="BF34" s="314">
        <v>2221</v>
      </c>
      <c r="BG34" s="320">
        <v>2525</v>
      </c>
      <c r="BH34" s="314">
        <v>2594</v>
      </c>
      <c r="BI34" s="123"/>
      <c r="BJ34" s="124" t="s">
        <v>4</v>
      </c>
    </row>
    <row r="35" spans="1:64" ht="12.75" customHeight="1">
      <c r="A35" s="23" t="s">
        <v>367</v>
      </c>
      <c r="B35" s="80"/>
      <c r="C35" s="125"/>
      <c r="O35" s="80"/>
      <c r="P35" s="23" t="s">
        <v>367</v>
      </c>
      <c r="Q35" s="80"/>
      <c r="R35" s="125"/>
      <c r="AF35" s="80"/>
      <c r="AG35" s="23" t="s">
        <v>367</v>
      </c>
      <c r="AH35" s="80"/>
      <c r="AI35" s="125"/>
      <c r="AU35" s="80"/>
      <c r="AV35" s="23" t="s">
        <v>367</v>
      </c>
      <c r="AW35" s="80"/>
      <c r="AX35" s="125"/>
      <c r="BJ35" s="80"/>
    </row>
    <row r="36" spans="1:64" ht="12.75" customHeight="1">
      <c r="A36" s="23" t="s">
        <v>736</v>
      </c>
      <c r="B36" s="80"/>
      <c r="C36" s="125"/>
      <c r="N36" s="27"/>
      <c r="O36" s="27" t="s">
        <v>735</v>
      </c>
      <c r="P36" s="23" t="s">
        <v>737</v>
      </c>
      <c r="Q36" s="80"/>
      <c r="R36" s="125"/>
      <c r="AF36" s="27" t="s">
        <v>735</v>
      </c>
      <c r="AG36" s="23" t="s">
        <v>737</v>
      </c>
      <c r="AH36" s="80"/>
      <c r="AI36" s="125"/>
      <c r="AU36" s="27" t="s">
        <v>735</v>
      </c>
      <c r="AV36" s="23" t="s">
        <v>737</v>
      </c>
      <c r="AW36" s="80"/>
      <c r="AX36" s="125"/>
      <c r="BJ36" s="27" t="s">
        <v>735</v>
      </c>
    </row>
    <row r="37" spans="1:64" s="6" customFormat="1" ht="29.25" customHeight="1">
      <c r="A37" s="812" t="s">
        <v>724</v>
      </c>
      <c r="B37" s="812"/>
      <c r="C37" s="812"/>
      <c r="D37" s="812"/>
      <c r="E37" s="812"/>
      <c r="F37" s="812"/>
      <c r="G37" s="812"/>
      <c r="H37" s="812"/>
      <c r="I37" s="810" t="s">
        <v>723</v>
      </c>
      <c r="J37" s="810"/>
      <c r="K37" s="810"/>
      <c r="L37" s="810"/>
      <c r="M37" s="810"/>
      <c r="N37" s="810"/>
      <c r="O37" s="810"/>
      <c r="P37" s="822" t="s">
        <v>722</v>
      </c>
      <c r="Q37" s="812"/>
      <c r="R37" s="812"/>
      <c r="S37" s="812"/>
      <c r="T37" s="812"/>
      <c r="U37" s="812"/>
      <c r="V37" s="812"/>
      <c r="W37" s="812"/>
      <c r="X37" s="810" t="s">
        <v>721</v>
      </c>
      <c r="Y37" s="810"/>
      <c r="Z37" s="810"/>
      <c r="AA37" s="810"/>
      <c r="AB37" s="810"/>
      <c r="AC37" s="810"/>
      <c r="AD37" s="810"/>
      <c r="AE37" s="810"/>
      <c r="AF37" s="810"/>
      <c r="AG37" s="812" t="s">
        <v>720</v>
      </c>
      <c r="AH37" s="812"/>
      <c r="AI37" s="812"/>
      <c r="AJ37" s="812"/>
      <c r="AK37" s="812"/>
      <c r="AL37" s="812"/>
      <c r="AM37" s="812"/>
      <c r="AN37" s="812"/>
      <c r="AO37" s="810" t="s">
        <v>717</v>
      </c>
      <c r="AP37" s="810"/>
      <c r="AQ37" s="810"/>
      <c r="AR37" s="810"/>
      <c r="AS37" s="810"/>
      <c r="AT37" s="810"/>
      <c r="AU37" s="810"/>
      <c r="AV37" s="810" t="s">
        <v>719</v>
      </c>
      <c r="AW37" s="810"/>
      <c r="AX37" s="810"/>
      <c r="AY37" s="810"/>
      <c r="AZ37" s="810"/>
      <c r="BA37" s="810"/>
      <c r="BB37" s="810"/>
      <c r="BC37" s="810"/>
      <c r="BD37" s="810" t="s">
        <v>718</v>
      </c>
      <c r="BE37" s="810"/>
      <c r="BF37" s="810"/>
      <c r="BG37" s="810"/>
      <c r="BH37" s="810"/>
      <c r="BI37" s="810"/>
      <c r="BJ37" s="810"/>
      <c r="BK37" s="3" t="s">
        <v>408</v>
      </c>
      <c r="BL37" s="3"/>
    </row>
    <row r="38" spans="1:64" ht="15" customHeight="1" thickBot="1">
      <c r="A38" s="53" t="s">
        <v>318</v>
      </c>
      <c r="B38" s="7"/>
      <c r="C38" s="8"/>
      <c r="D38" s="85"/>
      <c r="E38" s="51"/>
      <c r="F38" s="52"/>
      <c r="G38" s="8"/>
      <c r="H38" s="85"/>
      <c r="I38" s="51"/>
      <c r="J38" s="52"/>
      <c r="K38" s="51"/>
      <c r="L38" s="52"/>
      <c r="M38" s="51"/>
      <c r="N38" s="9"/>
      <c r="O38" s="9" t="s">
        <v>98</v>
      </c>
      <c r="P38" s="53" t="s">
        <v>318</v>
      </c>
      <c r="Q38" s="7"/>
      <c r="R38" s="8"/>
      <c r="S38" s="85"/>
      <c r="T38" s="51"/>
      <c r="U38" s="52"/>
      <c r="V38" s="8"/>
      <c r="W38" s="85"/>
      <c r="X38" s="53"/>
      <c r="Y38" s="53"/>
      <c r="Z38" s="52"/>
      <c r="AA38" s="51"/>
      <c r="AB38" s="52"/>
      <c r="AC38" s="51"/>
      <c r="AD38" s="52"/>
      <c r="AE38" s="86"/>
      <c r="AF38" s="9" t="s">
        <v>98</v>
      </c>
      <c r="AG38" s="53" t="s">
        <v>318</v>
      </c>
      <c r="AH38" s="7"/>
      <c r="AI38" s="8"/>
      <c r="AJ38" s="85"/>
      <c r="AK38" s="8"/>
      <c r="AL38" s="51"/>
      <c r="AM38" s="85"/>
      <c r="AN38" s="51"/>
      <c r="AO38" s="52"/>
      <c r="AP38" s="51"/>
      <c r="AQ38" s="52"/>
      <c r="AR38" s="51"/>
      <c r="AS38" s="51"/>
      <c r="AT38" s="86"/>
      <c r="AU38" s="9" t="s">
        <v>98</v>
      </c>
      <c r="AV38" s="53" t="s">
        <v>318</v>
      </c>
      <c r="AW38" s="7"/>
      <c r="AX38" s="8"/>
      <c r="AY38" s="85"/>
      <c r="AZ38" s="51"/>
      <c r="BA38" s="52"/>
      <c r="BB38" s="52"/>
      <c r="BC38" s="85"/>
      <c r="BD38" s="51"/>
      <c r="BE38" s="285"/>
      <c r="BF38" s="51"/>
      <c r="BG38" s="51"/>
      <c r="BH38" s="51"/>
      <c r="BI38" s="86"/>
      <c r="BJ38" s="9" t="s">
        <v>98</v>
      </c>
    </row>
    <row r="39" spans="1:64" s="92" customFormat="1" ht="22.5" customHeight="1">
      <c r="A39" s="813" t="s">
        <v>245</v>
      </c>
      <c r="B39" s="814"/>
      <c r="C39" s="87" t="s">
        <v>99</v>
      </c>
      <c r="D39" s="88" t="s">
        <v>319</v>
      </c>
      <c r="E39" s="89" t="s">
        <v>320</v>
      </c>
      <c r="F39" s="88" t="s">
        <v>321</v>
      </c>
      <c r="G39" s="89" t="s">
        <v>322</v>
      </c>
      <c r="H39" s="90" t="s">
        <v>323</v>
      </c>
      <c r="I39" s="89" t="s">
        <v>324</v>
      </c>
      <c r="J39" s="88" t="s">
        <v>325</v>
      </c>
      <c r="K39" s="89" t="s">
        <v>326</v>
      </c>
      <c r="L39" s="88" t="s">
        <v>327</v>
      </c>
      <c r="M39" s="89" t="s">
        <v>520</v>
      </c>
      <c r="N39" s="91" t="s">
        <v>328</v>
      </c>
      <c r="P39" s="813" t="s">
        <v>313</v>
      </c>
      <c r="Q39" s="814"/>
      <c r="R39" s="87" t="s">
        <v>100</v>
      </c>
      <c r="S39" s="88" t="s">
        <v>101</v>
      </c>
      <c r="T39" s="88" t="s">
        <v>102</v>
      </c>
      <c r="U39" s="89" t="s">
        <v>103</v>
      </c>
      <c r="V39" s="93" t="s">
        <v>104</v>
      </c>
      <c r="W39" s="89" t="s">
        <v>105</v>
      </c>
      <c r="X39" s="95" t="s">
        <v>106</v>
      </c>
      <c r="Y39" s="639" t="s">
        <v>805</v>
      </c>
      <c r="Z39" s="638" t="s">
        <v>806</v>
      </c>
      <c r="AA39" s="88" t="s">
        <v>329</v>
      </c>
      <c r="AB39" s="88" t="s">
        <v>330</v>
      </c>
      <c r="AC39" s="88" t="s">
        <v>107</v>
      </c>
      <c r="AD39" s="89" t="s">
        <v>108</v>
      </c>
      <c r="AE39" s="91" t="s">
        <v>328</v>
      </c>
      <c r="AG39" s="813" t="s">
        <v>245</v>
      </c>
      <c r="AH39" s="814"/>
      <c r="AI39" s="87" t="s">
        <v>109</v>
      </c>
      <c r="AJ39" s="88" t="s">
        <v>368</v>
      </c>
      <c r="AK39" s="89" t="s">
        <v>521</v>
      </c>
      <c r="AL39" s="88" t="s">
        <v>331</v>
      </c>
      <c r="AM39" s="93" t="s">
        <v>332</v>
      </c>
      <c r="AN39" s="89" t="s">
        <v>333</v>
      </c>
      <c r="AO39" s="95" t="s">
        <v>334</v>
      </c>
      <c r="AP39" s="89" t="s">
        <v>335</v>
      </c>
      <c r="AQ39" s="88" t="s">
        <v>336</v>
      </c>
      <c r="AR39" s="89" t="s">
        <v>337</v>
      </c>
      <c r="AS39" s="88" t="s">
        <v>338</v>
      </c>
      <c r="AT39" s="58" t="s">
        <v>328</v>
      </c>
      <c r="AU39" s="60"/>
      <c r="AV39" s="813" t="s">
        <v>245</v>
      </c>
      <c r="AW39" s="814"/>
      <c r="AX39" s="87" t="s">
        <v>339</v>
      </c>
      <c r="AY39" s="88" t="s">
        <v>340</v>
      </c>
      <c r="AZ39" s="89" t="s">
        <v>341</v>
      </c>
      <c r="BA39" s="88" t="s">
        <v>342</v>
      </c>
      <c r="BB39" s="89" t="s">
        <v>731</v>
      </c>
      <c r="BC39" s="88" t="s">
        <v>343</v>
      </c>
      <c r="BD39" s="96" t="s">
        <v>727</v>
      </c>
      <c r="BE39" s="93" t="s">
        <v>730</v>
      </c>
      <c r="BF39" s="89" t="s">
        <v>344</v>
      </c>
      <c r="BG39" s="88" t="s">
        <v>345</v>
      </c>
      <c r="BH39" s="15" t="s">
        <v>346</v>
      </c>
      <c r="BI39" s="818" t="s">
        <v>328</v>
      </c>
      <c r="BJ39" s="819"/>
    </row>
    <row r="40" spans="1:64" s="92" customFormat="1" ht="22.5" customHeight="1">
      <c r="A40" s="815"/>
      <c r="B40" s="816"/>
      <c r="C40" s="97" t="s">
        <v>110</v>
      </c>
      <c r="D40" s="98" t="s">
        <v>111</v>
      </c>
      <c r="E40" s="99" t="s">
        <v>112</v>
      </c>
      <c r="F40" s="100" t="s">
        <v>113</v>
      </c>
      <c r="G40" s="98" t="s">
        <v>15</v>
      </c>
      <c r="H40" s="99" t="s">
        <v>347</v>
      </c>
      <c r="I40" s="98" t="s">
        <v>114</v>
      </c>
      <c r="J40" s="98" t="s">
        <v>115</v>
      </c>
      <c r="K40" s="98" t="s">
        <v>348</v>
      </c>
      <c r="L40" s="98" t="s">
        <v>349</v>
      </c>
      <c r="M40" s="98" t="s">
        <v>116</v>
      </c>
      <c r="N40" s="101" t="s">
        <v>350</v>
      </c>
      <c r="O40" s="17"/>
      <c r="P40" s="815"/>
      <c r="Q40" s="816"/>
      <c r="R40" s="102" t="s">
        <v>117</v>
      </c>
      <c r="S40" s="98" t="s">
        <v>118</v>
      </c>
      <c r="T40" s="98" t="s">
        <v>27</v>
      </c>
      <c r="U40" s="98" t="s">
        <v>29</v>
      </c>
      <c r="V40" s="100" t="s">
        <v>31</v>
      </c>
      <c r="W40" s="103" t="s">
        <v>33</v>
      </c>
      <c r="X40" s="98" t="s">
        <v>119</v>
      </c>
      <c r="Y40" s="636" t="s">
        <v>803</v>
      </c>
      <c r="Z40" s="636" t="s">
        <v>804</v>
      </c>
      <c r="AA40" s="98" t="s">
        <v>351</v>
      </c>
      <c r="AB40" s="98" t="s">
        <v>352</v>
      </c>
      <c r="AC40" s="98" t="s">
        <v>120</v>
      </c>
      <c r="AD40" s="98" t="s">
        <v>39</v>
      </c>
      <c r="AE40" s="101" t="s">
        <v>350</v>
      </c>
      <c r="AF40" s="17"/>
      <c r="AG40" s="815"/>
      <c r="AH40" s="816"/>
      <c r="AI40" s="105" t="s">
        <v>121</v>
      </c>
      <c r="AJ40" s="104" t="s">
        <v>436</v>
      </c>
      <c r="AK40" s="104" t="s">
        <v>353</v>
      </c>
      <c r="AL40" s="104" t="s">
        <v>354</v>
      </c>
      <c r="AM40" s="106" t="s">
        <v>355</v>
      </c>
      <c r="AN40" s="107" t="s">
        <v>356</v>
      </c>
      <c r="AO40" s="104" t="s">
        <v>357</v>
      </c>
      <c r="AP40" s="104" t="s">
        <v>358</v>
      </c>
      <c r="AQ40" s="104" t="s">
        <v>359</v>
      </c>
      <c r="AR40" s="104" t="s">
        <v>360</v>
      </c>
      <c r="AS40" s="104" t="s">
        <v>361</v>
      </c>
      <c r="AT40" s="108" t="s">
        <v>350</v>
      </c>
      <c r="AU40" s="109"/>
      <c r="AV40" s="815"/>
      <c r="AW40" s="816"/>
      <c r="AX40" s="105" t="s">
        <v>362</v>
      </c>
      <c r="AY40" s="104" t="s">
        <v>363</v>
      </c>
      <c r="AZ40" s="104" t="s">
        <v>46</v>
      </c>
      <c r="BA40" s="104" t="s">
        <v>48</v>
      </c>
      <c r="BB40" s="110" t="s">
        <v>50</v>
      </c>
      <c r="BC40" s="106" t="s">
        <v>364</v>
      </c>
      <c r="BD40" s="111" t="s">
        <v>728</v>
      </c>
      <c r="BE40" s="106" t="s">
        <v>729</v>
      </c>
      <c r="BF40" s="104" t="s">
        <v>365</v>
      </c>
      <c r="BG40" s="104" t="s">
        <v>122</v>
      </c>
      <c r="BH40" s="111" t="s">
        <v>366</v>
      </c>
      <c r="BI40" s="820" t="s">
        <v>350</v>
      </c>
      <c r="BJ40" s="821"/>
    </row>
    <row r="41" spans="1:64" ht="21.75" customHeight="1">
      <c r="A41" s="1"/>
      <c r="B41" s="127" t="s">
        <v>9</v>
      </c>
      <c r="C41" s="315">
        <f>SUM(D41:M41)</f>
        <v>29105</v>
      </c>
      <c r="D41" s="48">
        <f>SUM(D42:D43)</f>
        <v>2350</v>
      </c>
      <c r="E41" s="48">
        <f t="shared" ref="E41:M41" si="345">SUM(E42:E43)</f>
        <v>3989</v>
      </c>
      <c r="F41" s="48">
        <f t="shared" si="345"/>
        <v>3531</v>
      </c>
      <c r="G41" s="48">
        <f t="shared" si="345"/>
        <v>3237</v>
      </c>
      <c r="H41" s="48">
        <f t="shared" si="345"/>
        <v>5396</v>
      </c>
      <c r="I41" s="48">
        <f t="shared" si="345"/>
        <v>1943</v>
      </c>
      <c r="J41" s="48">
        <f t="shared" si="345"/>
        <v>1760</v>
      </c>
      <c r="K41" s="48">
        <f t="shared" si="345"/>
        <v>3095</v>
      </c>
      <c r="L41" s="48">
        <f t="shared" si="345"/>
        <v>2096</v>
      </c>
      <c r="M41" s="48">
        <f t="shared" si="345"/>
        <v>1708</v>
      </c>
      <c r="N41" s="113"/>
      <c r="O41" s="120" t="s">
        <v>10</v>
      </c>
      <c r="P41" s="1"/>
      <c r="Q41" s="119" t="s">
        <v>9</v>
      </c>
      <c r="R41" s="315">
        <f>SUM(S41:AD41)</f>
        <v>32099</v>
      </c>
      <c r="S41" s="308">
        <f>SUM(S42:S43)</f>
        <v>846</v>
      </c>
      <c r="T41" s="308">
        <f t="shared" ref="T41" si="346">SUM(T42:T43)</f>
        <v>2283</v>
      </c>
      <c r="U41" s="308">
        <f t="shared" ref="U41" si="347">SUM(U42:U43)</f>
        <v>2112</v>
      </c>
      <c r="V41" s="308">
        <f t="shared" ref="V41" si="348">SUM(V42:V43)</f>
        <v>3531</v>
      </c>
      <c r="W41" s="308">
        <f t="shared" ref="W41" si="349">SUM(W42:W43)</f>
        <v>3731</v>
      </c>
      <c r="X41" s="308">
        <f t="shared" ref="X41" si="350">SUM(X42:X43)</f>
        <v>2585</v>
      </c>
      <c r="Y41" s="308">
        <f t="shared" ref="Y41" si="351">SUM(Y42:Y43)</f>
        <v>3507</v>
      </c>
      <c r="Z41" s="308">
        <f t="shared" ref="Z41" si="352">SUM(Z42:Z43)</f>
        <v>2285</v>
      </c>
      <c r="AA41" s="308">
        <f t="shared" ref="AA41" si="353">SUM(AA42:AA43)</f>
        <v>2285</v>
      </c>
      <c r="AB41" s="308">
        <f t="shared" ref="AB41" si="354">SUM(AB42:AB43)</f>
        <v>4427</v>
      </c>
      <c r="AC41" s="308">
        <f t="shared" ref="AC41" si="355">SUM(AC42:AC43)</f>
        <v>2775</v>
      </c>
      <c r="AD41" s="308">
        <f t="shared" ref="AD41" si="356">SUM(AD42:AD43)</f>
        <v>1732</v>
      </c>
      <c r="AE41" s="113"/>
      <c r="AF41" s="120" t="s">
        <v>10</v>
      </c>
      <c r="AG41" s="1"/>
      <c r="AH41" s="119" t="s">
        <v>9</v>
      </c>
      <c r="AI41" s="329">
        <f>SUM(AJ41:AS41)</f>
        <v>17748</v>
      </c>
      <c r="AJ41" s="334">
        <f>SUM(AJ42:AJ43)</f>
        <v>989</v>
      </c>
      <c r="AK41" s="334">
        <f t="shared" ref="AK41" si="357">SUM(AK42:AK43)</f>
        <v>907</v>
      </c>
      <c r="AL41" s="334">
        <f t="shared" ref="AL41" si="358">SUM(AL42:AL43)</f>
        <v>936</v>
      </c>
      <c r="AM41" s="334">
        <f t="shared" ref="AM41" si="359">SUM(AM42:AM43)</f>
        <v>939</v>
      </c>
      <c r="AN41" s="334">
        <f t="shared" ref="AN41" si="360">SUM(AN42:AN43)</f>
        <v>2267</v>
      </c>
      <c r="AO41" s="334">
        <f t="shared" ref="AO41" si="361">SUM(AO42:AO43)</f>
        <v>3004</v>
      </c>
      <c r="AP41" s="334">
        <f t="shared" ref="AP41" si="362">SUM(AP42:AP43)</f>
        <v>1250</v>
      </c>
      <c r="AQ41" s="334">
        <f t="shared" ref="AQ41" si="363">SUM(AQ42:AQ43)</f>
        <v>2000</v>
      </c>
      <c r="AR41" s="334">
        <f t="shared" ref="AR41" si="364">SUM(AR42:AR43)</f>
        <v>1680</v>
      </c>
      <c r="AS41" s="334">
        <f t="shared" ref="AS41" si="365">SUM(AS42:AS43)</f>
        <v>3776</v>
      </c>
      <c r="AT41" s="113"/>
      <c r="AU41" s="120" t="s">
        <v>10</v>
      </c>
      <c r="AV41" s="1"/>
      <c r="AW41" s="119" t="s">
        <v>9</v>
      </c>
      <c r="AX41" s="329">
        <f>SUM(AY41:BH41)</f>
        <v>32916</v>
      </c>
      <c r="AY41" s="334">
        <f t="shared" ref="AY41" si="366">SUM(AY42:AY43)</f>
        <v>2048</v>
      </c>
      <c r="AZ41" s="334">
        <f t="shared" ref="AZ41" si="367">SUM(AZ42:AZ43)</f>
        <v>1693</v>
      </c>
      <c r="BA41" s="334">
        <f t="shared" ref="BA41" si="368">SUM(BA42:BA43)</f>
        <v>3878</v>
      </c>
      <c r="BB41" s="334">
        <f t="shared" ref="BB41" si="369">SUM(BB42:BB43)</f>
        <v>2376</v>
      </c>
      <c r="BC41" s="334">
        <f t="shared" ref="BC41" si="370">SUM(BC42:BC43)</f>
        <v>1762</v>
      </c>
      <c r="BD41" s="334">
        <f t="shared" ref="BD41" si="371">SUM(BD42:BD43)</f>
        <v>4649</v>
      </c>
      <c r="BE41" s="334">
        <f t="shared" ref="BE41" si="372">SUM(BE42:BE43)</f>
        <v>1999</v>
      </c>
      <c r="BF41" s="334">
        <f t="shared" ref="BF41" si="373">SUM(BF42:BF43)</f>
        <v>4284</v>
      </c>
      <c r="BG41" s="334">
        <f t="shared" ref="BG41" si="374">SUM(BG42:BG43)</f>
        <v>4793</v>
      </c>
      <c r="BH41" s="334">
        <f t="shared" ref="BH41" si="375">SUM(BH42:BH43)</f>
        <v>5434</v>
      </c>
      <c r="BI41" s="113"/>
      <c r="BJ41" s="120" t="s">
        <v>10</v>
      </c>
    </row>
    <row r="42" spans="1:64" ht="21.75" customHeight="1">
      <c r="A42" s="19" t="s">
        <v>62</v>
      </c>
      <c r="B42" s="119" t="s">
        <v>0</v>
      </c>
      <c r="C42" s="315">
        <f t="shared" ref="C42:C67" si="376">SUM(D42:M42)</f>
        <v>14221</v>
      </c>
      <c r="D42" s="48">
        <v>1168</v>
      </c>
      <c r="E42" s="316">
        <v>2001</v>
      </c>
      <c r="F42" s="48">
        <v>1728</v>
      </c>
      <c r="G42" s="316">
        <v>1551</v>
      </c>
      <c r="H42" s="48">
        <v>2660</v>
      </c>
      <c r="I42" s="316">
        <v>987</v>
      </c>
      <c r="J42" s="48">
        <v>829</v>
      </c>
      <c r="K42" s="48">
        <v>1516</v>
      </c>
      <c r="L42" s="48">
        <v>890</v>
      </c>
      <c r="M42" s="48">
        <v>891</v>
      </c>
      <c r="N42" s="20" t="s">
        <v>131</v>
      </c>
      <c r="O42" s="120" t="s">
        <v>3</v>
      </c>
      <c r="P42" s="19" t="s">
        <v>62</v>
      </c>
      <c r="Q42" s="119" t="s">
        <v>0</v>
      </c>
      <c r="R42" s="315">
        <f t="shared" ref="R42:R46" si="377">SUM(S42:AD42)</f>
        <v>15691</v>
      </c>
      <c r="S42" s="48">
        <v>390</v>
      </c>
      <c r="T42" s="316">
        <v>1166</v>
      </c>
      <c r="U42" s="48">
        <v>1036</v>
      </c>
      <c r="V42" s="316">
        <v>1694</v>
      </c>
      <c r="W42" s="48">
        <v>1902</v>
      </c>
      <c r="X42" s="316">
        <v>1254</v>
      </c>
      <c r="Y42" s="316">
        <v>1673</v>
      </c>
      <c r="Z42" s="48">
        <v>1102</v>
      </c>
      <c r="AA42" s="48">
        <v>1138</v>
      </c>
      <c r="AB42" s="48">
        <v>2041</v>
      </c>
      <c r="AC42" s="48">
        <v>1415</v>
      </c>
      <c r="AD42" s="316">
        <v>880</v>
      </c>
      <c r="AE42" s="20" t="s">
        <v>131</v>
      </c>
      <c r="AF42" s="120" t="s">
        <v>3</v>
      </c>
      <c r="AG42" s="19" t="s">
        <v>62</v>
      </c>
      <c r="AH42" s="119" t="s">
        <v>0</v>
      </c>
      <c r="AI42" s="322">
        <f>SUM(AJ42:AS42)</f>
        <v>8893</v>
      </c>
      <c r="AJ42" s="334">
        <v>561</v>
      </c>
      <c r="AK42" s="318">
        <v>520</v>
      </c>
      <c r="AL42" s="335">
        <v>485</v>
      </c>
      <c r="AM42" s="335">
        <v>473</v>
      </c>
      <c r="AN42" s="335">
        <v>1081</v>
      </c>
      <c r="AO42" s="335">
        <v>1355</v>
      </c>
      <c r="AP42" s="335">
        <v>683</v>
      </c>
      <c r="AQ42" s="335">
        <v>971</v>
      </c>
      <c r="AR42" s="334">
        <v>788</v>
      </c>
      <c r="AS42" s="336">
        <v>1976</v>
      </c>
      <c r="AT42" s="20" t="s">
        <v>131</v>
      </c>
      <c r="AU42" s="120" t="s">
        <v>3</v>
      </c>
      <c r="AV42" s="19" t="s">
        <v>62</v>
      </c>
      <c r="AW42" s="119" t="s">
        <v>0</v>
      </c>
      <c r="AX42" s="322">
        <f t="shared" ref="AX42:AX67" si="378">SUM(AY42:BH42)</f>
        <v>16353</v>
      </c>
      <c r="AY42" s="334">
        <v>985</v>
      </c>
      <c r="AZ42" s="318">
        <v>839</v>
      </c>
      <c r="BA42" s="335">
        <v>1932</v>
      </c>
      <c r="BB42" s="335">
        <v>1152</v>
      </c>
      <c r="BC42" s="335">
        <v>921</v>
      </c>
      <c r="BD42" s="335">
        <v>2457</v>
      </c>
      <c r="BE42" s="335">
        <v>938</v>
      </c>
      <c r="BF42" s="335">
        <v>2121</v>
      </c>
      <c r="BG42" s="334">
        <v>2376</v>
      </c>
      <c r="BH42" s="336">
        <v>2632</v>
      </c>
      <c r="BI42" s="20" t="s">
        <v>131</v>
      </c>
      <c r="BJ42" s="120" t="s">
        <v>3</v>
      </c>
    </row>
    <row r="43" spans="1:64" ht="21.75" customHeight="1">
      <c r="A43" s="117"/>
      <c r="B43" s="119" t="s">
        <v>1</v>
      </c>
      <c r="C43" s="315">
        <f t="shared" si="376"/>
        <v>14884</v>
      </c>
      <c r="D43" s="48">
        <v>1182</v>
      </c>
      <c r="E43" s="316">
        <v>1988</v>
      </c>
      <c r="F43" s="48">
        <v>1803</v>
      </c>
      <c r="G43" s="316">
        <v>1686</v>
      </c>
      <c r="H43" s="48">
        <v>2736</v>
      </c>
      <c r="I43" s="316">
        <v>956</v>
      </c>
      <c r="J43" s="48">
        <v>931</v>
      </c>
      <c r="K43" s="48">
        <v>1579</v>
      </c>
      <c r="L43" s="48">
        <v>1206</v>
      </c>
      <c r="M43" s="48">
        <v>817</v>
      </c>
      <c r="N43" s="118"/>
      <c r="O43" s="120" t="s">
        <v>4</v>
      </c>
      <c r="P43" s="117"/>
      <c r="Q43" s="119" t="s">
        <v>1</v>
      </c>
      <c r="R43" s="315">
        <f t="shared" si="377"/>
        <v>16408</v>
      </c>
      <c r="S43" s="48">
        <v>456</v>
      </c>
      <c r="T43" s="316">
        <v>1117</v>
      </c>
      <c r="U43" s="48">
        <v>1076</v>
      </c>
      <c r="V43" s="316">
        <v>1837</v>
      </c>
      <c r="W43" s="48">
        <v>1829</v>
      </c>
      <c r="X43" s="316">
        <v>1331</v>
      </c>
      <c r="Y43" s="316">
        <v>1834</v>
      </c>
      <c r="Z43" s="48">
        <v>1183</v>
      </c>
      <c r="AA43" s="48">
        <v>1147</v>
      </c>
      <c r="AB43" s="48">
        <v>2386</v>
      </c>
      <c r="AC43" s="48">
        <v>1360</v>
      </c>
      <c r="AD43" s="316">
        <v>852</v>
      </c>
      <c r="AE43" s="118"/>
      <c r="AF43" s="120" t="s">
        <v>4</v>
      </c>
      <c r="AG43" s="117"/>
      <c r="AH43" s="119" t="s">
        <v>1</v>
      </c>
      <c r="AI43" s="322">
        <f>SUM(AJ43:AS43)</f>
        <v>8855</v>
      </c>
      <c r="AJ43" s="334">
        <v>428</v>
      </c>
      <c r="AK43" s="318">
        <v>387</v>
      </c>
      <c r="AL43" s="335">
        <v>451</v>
      </c>
      <c r="AM43" s="335">
        <v>466</v>
      </c>
      <c r="AN43" s="335">
        <v>1186</v>
      </c>
      <c r="AO43" s="335">
        <v>1649</v>
      </c>
      <c r="AP43" s="335">
        <v>567</v>
      </c>
      <c r="AQ43" s="335">
        <v>1029</v>
      </c>
      <c r="AR43" s="334">
        <v>892</v>
      </c>
      <c r="AS43" s="336">
        <v>1800</v>
      </c>
      <c r="AT43" s="118"/>
      <c r="AU43" s="120" t="s">
        <v>4</v>
      </c>
      <c r="AV43" s="117"/>
      <c r="AW43" s="119" t="s">
        <v>1</v>
      </c>
      <c r="AX43" s="322">
        <f t="shared" si="378"/>
        <v>16563</v>
      </c>
      <c r="AY43" s="334">
        <v>1063</v>
      </c>
      <c r="AZ43" s="318">
        <v>854</v>
      </c>
      <c r="BA43" s="335">
        <v>1946</v>
      </c>
      <c r="BB43" s="335">
        <v>1224</v>
      </c>
      <c r="BC43" s="335">
        <v>841</v>
      </c>
      <c r="BD43" s="335">
        <v>2192</v>
      </c>
      <c r="BE43" s="335">
        <v>1061</v>
      </c>
      <c r="BF43" s="335">
        <v>2163</v>
      </c>
      <c r="BG43" s="334">
        <v>2417</v>
      </c>
      <c r="BH43" s="336">
        <v>2802</v>
      </c>
      <c r="BI43" s="118"/>
      <c r="BJ43" s="120" t="s">
        <v>4</v>
      </c>
    </row>
    <row r="44" spans="1:64" ht="21.75" customHeight="1">
      <c r="A44" s="1"/>
      <c r="B44" s="119" t="s">
        <v>9</v>
      </c>
      <c r="C44" s="315">
        <f t="shared" si="376"/>
        <v>25647</v>
      </c>
      <c r="D44" s="48">
        <f>SUM(D45:D46)</f>
        <v>2261</v>
      </c>
      <c r="E44" s="48">
        <f t="shared" ref="E44" si="379">SUM(E45:E46)</f>
        <v>3354</v>
      </c>
      <c r="F44" s="48">
        <f t="shared" ref="F44" si="380">SUM(F45:F46)</f>
        <v>2944</v>
      </c>
      <c r="G44" s="48">
        <f t="shared" ref="G44" si="381">SUM(G45:G46)</f>
        <v>2896</v>
      </c>
      <c r="H44" s="48">
        <f t="shared" ref="H44" si="382">SUM(H45:H46)</f>
        <v>3824</v>
      </c>
      <c r="I44" s="48">
        <f t="shared" ref="I44" si="383">SUM(I45:I46)</f>
        <v>2075</v>
      </c>
      <c r="J44" s="48">
        <f t="shared" ref="J44" si="384">SUM(J45:J46)</f>
        <v>1666</v>
      </c>
      <c r="K44" s="48">
        <f t="shared" ref="K44" si="385">SUM(K45:K46)</f>
        <v>2837</v>
      </c>
      <c r="L44" s="48">
        <f t="shared" ref="L44" si="386">SUM(L45:L46)</f>
        <v>2020</v>
      </c>
      <c r="M44" s="48">
        <f t="shared" ref="M44" si="387">SUM(M45:M46)</f>
        <v>1770</v>
      </c>
      <c r="N44" s="113"/>
      <c r="O44" s="120" t="s">
        <v>10</v>
      </c>
      <c r="P44" s="1"/>
      <c r="Q44" s="119" t="s">
        <v>9</v>
      </c>
      <c r="R44" s="315">
        <f t="shared" si="377"/>
        <v>29911</v>
      </c>
      <c r="S44" s="308">
        <f>SUM(S45:S46)</f>
        <v>989</v>
      </c>
      <c r="T44" s="308">
        <f t="shared" ref="T44" si="388">SUM(T45:T46)</f>
        <v>2268</v>
      </c>
      <c r="U44" s="308">
        <f t="shared" ref="U44" si="389">SUM(U45:U46)</f>
        <v>2015</v>
      </c>
      <c r="V44" s="308">
        <f t="shared" ref="V44" si="390">SUM(V45:V46)</f>
        <v>3388</v>
      </c>
      <c r="W44" s="308">
        <f t="shared" ref="W44" si="391">SUM(W45:W46)</f>
        <v>3430</v>
      </c>
      <c r="X44" s="308">
        <f t="shared" ref="X44" si="392">SUM(X45:X46)</f>
        <v>2588</v>
      </c>
      <c r="Y44" s="308">
        <f t="shared" ref="Y44" si="393">SUM(Y45:Y46)</f>
        <v>3095</v>
      </c>
      <c r="Z44" s="308">
        <f t="shared" ref="Z44" si="394">SUM(Z45:Z46)</f>
        <v>2081</v>
      </c>
      <c r="AA44" s="308">
        <f t="shared" ref="AA44" si="395">SUM(AA45:AA46)</f>
        <v>2323</v>
      </c>
      <c r="AB44" s="308">
        <f t="shared" ref="AB44" si="396">SUM(AB45:AB46)</f>
        <v>4052</v>
      </c>
      <c r="AC44" s="308">
        <f t="shared" ref="AC44" si="397">SUM(AC45:AC46)</f>
        <v>2350</v>
      </c>
      <c r="AD44" s="308">
        <f t="shared" ref="AD44" si="398">SUM(AD45:AD46)</f>
        <v>1332</v>
      </c>
      <c r="AE44" s="113"/>
      <c r="AF44" s="120" t="s">
        <v>10</v>
      </c>
      <c r="AG44" s="1"/>
      <c r="AH44" s="119" t="s">
        <v>9</v>
      </c>
      <c r="AI44" s="322">
        <f t="shared" ref="AI44:AI67" si="399">SUM(AJ44:AS44)</f>
        <v>16727</v>
      </c>
      <c r="AJ44" s="334">
        <f>SUM(AJ45:AJ46)</f>
        <v>1124</v>
      </c>
      <c r="AK44" s="334">
        <f t="shared" ref="AK44" si="400">SUM(AK45:AK46)</f>
        <v>968</v>
      </c>
      <c r="AL44" s="334">
        <f t="shared" ref="AL44" si="401">SUM(AL45:AL46)</f>
        <v>939</v>
      </c>
      <c r="AM44" s="334">
        <f t="shared" ref="AM44" si="402">SUM(AM45:AM46)</f>
        <v>935</v>
      </c>
      <c r="AN44" s="334">
        <f t="shared" ref="AN44" si="403">SUM(AN45:AN46)</f>
        <v>2134</v>
      </c>
      <c r="AO44" s="334">
        <f t="shared" ref="AO44" si="404">SUM(AO45:AO46)</f>
        <v>2656</v>
      </c>
      <c r="AP44" s="334">
        <f t="shared" ref="AP44" si="405">SUM(AP45:AP46)</f>
        <v>1248</v>
      </c>
      <c r="AQ44" s="334">
        <f t="shared" ref="AQ44" si="406">SUM(AQ45:AQ46)</f>
        <v>1903</v>
      </c>
      <c r="AR44" s="334">
        <f t="shared" ref="AR44" si="407">SUM(AR45:AR46)</f>
        <v>1467</v>
      </c>
      <c r="AS44" s="334">
        <f t="shared" ref="AS44" si="408">SUM(AS45:AS46)</f>
        <v>3353</v>
      </c>
      <c r="AT44" s="113"/>
      <c r="AU44" s="120" t="s">
        <v>10</v>
      </c>
      <c r="AV44" s="1"/>
      <c r="AW44" s="119" t="s">
        <v>9</v>
      </c>
      <c r="AX44" s="322">
        <f t="shared" si="378"/>
        <v>25310</v>
      </c>
      <c r="AY44" s="334">
        <f t="shared" ref="AY44" si="409">SUM(AY45:AY46)</f>
        <v>1681</v>
      </c>
      <c r="AZ44" s="334">
        <f t="shared" ref="AZ44" si="410">SUM(AZ45:AZ46)</f>
        <v>1480</v>
      </c>
      <c r="BA44" s="334">
        <f t="shared" ref="BA44" si="411">SUM(BA45:BA46)</f>
        <v>2854</v>
      </c>
      <c r="BB44" s="334">
        <f t="shared" ref="BB44" si="412">SUM(BB45:BB46)</f>
        <v>1963</v>
      </c>
      <c r="BC44" s="334">
        <f t="shared" ref="BC44" si="413">SUM(BC45:BC46)</f>
        <v>1462</v>
      </c>
      <c r="BD44" s="334">
        <f t="shared" ref="BD44" si="414">SUM(BD45:BD46)</f>
        <v>3113</v>
      </c>
      <c r="BE44" s="334">
        <f t="shared" ref="BE44" si="415">SUM(BE45:BE46)</f>
        <v>1632</v>
      </c>
      <c r="BF44" s="334">
        <f t="shared" ref="BF44" si="416">SUM(BF45:BF46)</f>
        <v>3287</v>
      </c>
      <c r="BG44" s="334">
        <f t="shared" ref="BG44" si="417">SUM(BG45:BG46)</f>
        <v>3542</v>
      </c>
      <c r="BH44" s="334">
        <f t="shared" ref="BH44" si="418">SUM(BH45:BH46)</f>
        <v>4296</v>
      </c>
      <c r="BI44" s="113"/>
      <c r="BJ44" s="120" t="s">
        <v>10</v>
      </c>
    </row>
    <row r="45" spans="1:64" ht="21.75" customHeight="1">
      <c r="A45" s="19" t="s">
        <v>63</v>
      </c>
      <c r="B45" s="119" t="s">
        <v>0</v>
      </c>
      <c r="C45" s="315">
        <f t="shared" si="376"/>
        <v>13142</v>
      </c>
      <c r="D45" s="48">
        <v>1140</v>
      </c>
      <c r="E45" s="316">
        <v>1714</v>
      </c>
      <c r="F45" s="48">
        <v>1500</v>
      </c>
      <c r="G45" s="316">
        <v>1466</v>
      </c>
      <c r="H45" s="48">
        <v>2105</v>
      </c>
      <c r="I45" s="316">
        <v>1030</v>
      </c>
      <c r="J45" s="48">
        <v>848</v>
      </c>
      <c r="K45" s="48">
        <v>1453</v>
      </c>
      <c r="L45" s="48">
        <v>980</v>
      </c>
      <c r="M45" s="48">
        <v>906</v>
      </c>
      <c r="N45" s="20" t="s">
        <v>132</v>
      </c>
      <c r="O45" s="120" t="s">
        <v>3</v>
      </c>
      <c r="P45" s="19" t="s">
        <v>63</v>
      </c>
      <c r="Q45" s="119" t="s">
        <v>0</v>
      </c>
      <c r="R45" s="315">
        <f>SUM(S45:AD45)</f>
        <v>15143</v>
      </c>
      <c r="S45" s="48">
        <v>495</v>
      </c>
      <c r="T45" s="316">
        <v>1135</v>
      </c>
      <c r="U45" s="48">
        <v>1003</v>
      </c>
      <c r="V45" s="316">
        <v>1794</v>
      </c>
      <c r="W45" s="48">
        <v>1748</v>
      </c>
      <c r="X45" s="316">
        <v>1279</v>
      </c>
      <c r="Y45" s="316">
        <v>1574</v>
      </c>
      <c r="Z45" s="48">
        <v>1041</v>
      </c>
      <c r="AA45" s="48">
        <v>1188</v>
      </c>
      <c r="AB45" s="48">
        <v>1970</v>
      </c>
      <c r="AC45" s="48">
        <v>1215</v>
      </c>
      <c r="AD45" s="316">
        <v>701</v>
      </c>
      <c r="AE45" s="20" t="s">
        <v>132</v>
      </c>
      <c r="AF45" s="120" t="s">
        <v>3</v>
      </c>
      <c r="AG45" s="19" t="s">
        <v>63</v>
      </c>
      <c r="AH45" s="119" t="s">
        <v>0</v>
      </c>
      <c r="AI45" s="322">
        <f t="shared" si="399"/>
        <v>8513</v>
      </c>
      <c r="AJ45" s="334">
        <v>647</v>
      </c>
      <c r="AK45" s="318">
        <v>510</v>
      </c>
      <c r="AL45" s="335">
        <v>476</v>
      </c>
      <c r="AM45" s="335">
        <v>492</v>
      </c>
      <c r="AN45" s="335">
        <v>1036</v>
      </c>
      <c r="AO45" s="335">
        <v>1379</v>
      </c>
      <c r="AP45" s="335">
        <v>661</v>
      </c>
      <c r="AQ45" s="335">
        <v>921</v>
      </c>
      <c r="AR45" s="334">
        <v>737</v>
      </c>
      <c r="AS45" s="336">
        <v>1654</v>
      </c>
      <c r="AT45" s="20" t="s">
        <v>132</v>
      </c>
      <c r="AU45" s="120" t="s">
        <v>3</v>
      </c>
      <c r="AV45" s="19" t="s">
        <v>63</v>
      </c>
      <c r="AW45" s="119" t="s">
        <v>0</v>
      </c>
      <c r="AX45" s="322">
        <f t="shared" si="378"/>
        <v>12959</v>
      </c>
      <c r="AY45" s="334">
        <v>845</v>
      </c>
      <c r="AZ45" s="318">
        <v>719</v>
      </c>
      <c r="BA45" s="335">
        <v>1495</v>
      </c>
      <c r="BB45" s="335">
        <v>958</v>
      </c>
      <c r="BC45" s="335">
        <v>753</v>
      </c>
      <c r="BD45" s="335">
        <v>1650</v>
      </c>
      <c r="BE45" s="335">
        <v>791</v>
      </c>
      <c r="BF45" s="335">
        <v>1708</v>
      </c>
      <c r="BG45" s="334">
        <v>1821</v>
      </c>
      <c r="BH45" s="336">
        <v>2219</v>
      </c>
      <c r="BI45" s="20" t="s">
        <v>132</v>
      </c>
      <c r="BJ45" s="120" t="s">
        <v>3</v>
      </c>
    </row>
    <row r="46" spans="1:64" ht="21.75" customHeight="1">
      <c r="A46" s="117"/>
      <c r="B46" s="119" t="s">
        <v>1</v>
      </c>
      <c r="C46" s="315">
        <f t="shared" si="376"/>
        <v>12505</v>
      </c>
      <c r="D46" s="48">
        <v>1121</v>
      </c>
      <c r="E46" s="316">
        <v>1640</v>
      </c>
      <c r="F46" s="48">
        <v>1444</v>
      </c>
      <c r="G46" s="316">
        <v>1430</v>
      </c>
      <c r="H46" s="48">
        <v>1719</v>
      </c>
      <c r="I46" s="316">
        <v>1045</v>
      </c>
      <c r="J46" s="48">
        <v>818</v>
      </c>
      <c r="K46" s="48">
        <v>1384</v>
      </c>
      <c r="L46" s="48">
        <v>1040</v>
      </c>
      <c r="M46" s="48">
        <v>864</v>
      </c>
      <c r="N46" s="118"/>
      <c r="O46" s="120" t="s">
        <v>4</v>
      </c>
      <c r="P46" s="117"/>
      <c r="Q46" s="119" t="s">
        <v>1</v>
      </c>
      <c r="R46" s="315">
        <f t="shared" si="377"/>
        <v>14768</v>
      </c>
      <c r="S46" s="48">
        <v>494</v>
      </c>
      <c r="T46" s="316">
        <v>1133</v>
      </c>
      <c r="U46" s="48">
        <v>1012</v>
      </c>
      <c r="V46" s="316">
        <v>1594</v>
      </c>
      <c r="W46" s="48">
        <v>1682</v>
      </c>
      <c r="X46" s="316">
        <v>1309</v>
      </c>
      <c r="Y46" s="316">
        <v>1521</v>
      </c>
      <c r="Z46" s="48">
        <v>1040</v>
      </c>
      <c r="AA46" s="48">
        <v>1135</v>
      </c>
      <c r="AB46" s="48">
        <v>2082</v>
      </c>
      <c r="AC46" s="48">
        <v>1135</v>
      </c>
      <c r="AD46" s="316">
        <v>631</v>
      </c>
      <c r="AE46" s="118"/>
      <c r="AF46" s="120" t="s">
        <v>4</v>
      </c>
      <c r="AG46" s="117"/>
      <c r="AH46" s="119" t="s">
        <v>1</v>
      </c>
      <c r="AI46" s="322">
        <f t="shared" si="399"/>
        <v>8214</v>
      </c>
      <c r="AJ46" s="334">
        <v>477</v>
      </c>
      <c r="AK46" s="318">
        <v>458</v>
      </c>
      <c r="AL46" s="335">
        <v>463</v>
      </c>
      <c r="AM46" s="335">
        <v>443</v>
      </c>
      <c r="AN46" s="335">
        <v>1098</v>
      </c>
      <c r="AO46" s="335">
        <v>1277</v>
      </c>
      <c r="AP46" s="335">
        <v>587</v>
      </c>
      <c r="AQ46" s="335">
        <v>982</v>
      </c>
      <c r="AR46" s="334">
        <v>730</v>
      </c>
      <c r="AS46" s="336">
        <v>1699</v>
      </c>
      <c r="AT46" s="118"/>
      <c r="AU46" s="120" t="s">
        <v>4</v>
      </c>
      <c r="AV46" s="117"/>
      <c r="AW46" s="119" t="s">
        <v>1</v>
      </c>
      <c r="AX46" s="322">
        <f t="shared" si="378"/>
        <v>12351</v>
      </c>
      <c r="AY46" s="334">
        <v>836</v>
      </c>
      <c r="AZ46" s="318">
        <v>761</v>
      </c>
      <c r="BA46" s="335">
        <v>1359</v>
      </c>
      <c r="BB46" s="335">
        <v>1005</v>
      </c>
      <c r="BC46" s="335">
        <v>709</v>
      </c>
      <c r="BD46" s="335">
        <v>1463</v>
      </c>
      <c r="BE46" s="335">
        <v>841</v>
      </c>
      <c r="BF46" s="335">
        <v>1579</v>
      </c>
      <c r="BG46" s="334">
        <v>1721</v>
      </c>
      <c r="BH46" s="336">
        <v>2077</v>
      </c>
      <c r="BI46" s="118"/>
      <c r="BJ46" s="120" t="s">
        <v>4</v>
      </c>
    </row>
    <row r="47" spans="1:64" ht="21.75" customHeight="1">
      <c r="A47" s="1"/>
      <c r="B47" s="119" t="s">
        <v>9</v>
      </c>
      <c r="C47" s="315">
        <f t="shared" si="376"/>
        <v>22202</v>
      </c>
      <c r="D47" s="48">
        <f>SUM(D48:D49)</f>
        <v>2291</v>
      </c>
      <c r="E47" s="48">
        <f t="shared" ref="E47" si="419">SUM(E48:E49)</f>
        <v>2734</v>
      </c>
      <c r="F47" s="48">
        <f t="shared" ref="F47" si="420">SUM(F48:F49)</f>
        <v>2474</v>
      </c>
      <c r="G47" s="48">
        <f t="shared" ref="G47" si="421">SUM(G48:G49)</f>
        <v>2307</v>
      </c>
      <c r="H47" s="48">
        <f t="shared" ref="H47" si="422">SUM(H48:H49)</f>
        <v>2372</v>
      </c>
      <c r="I47" s="48">
        <f t="shared" ref="I47" si="423">SUM(I48:I49)</f>
        <v>2207</v>
      </c>
      <c r="J47" s="48">
        <f t="shared" ref="J47" si="424">SUM(J48:J49)</f>
        <v>1626</v>
      </c>
      <c r="K47" s="48">
        <f t="shared" ref="K47" si="425">SUM(K48:K49)</f>
        <v>2618</v>
      </c>
      <c r="L47" s="48">
        <f t="shared" ref="L47" si="426">SUM(L48:L49)</f>
        <v>1641</v>
      </c>
      <c r="M47" s="48">
        <f t="shared" ref="M47" si="427">SUM(M48:M49)</f>
        <v>1932</v>
      </c>
      <c r="N47" s="113"/>
      <c r="O47" s="120" t="s">
        <v>10</v>
      </c>
      <c r="P47" s="1"/>
      <c r="Q47" s="119" t="s">
        <v>9</v>
      </c>
      <c r="R47" s="315">
        <f>SUM(S47:AD47)</f>
        <v>27306</v>
      </c>
      <c r="S47" s="308">
        <f>SUM(S48:S49)</f>
        <v>900</v>
      </c>
      <c r="T47" s="308">
        <f t="shared" ref="T47" si="428">SUM(T48:T49)</f>
        <v>2347</v>
      </c>
      <c r="U47" s="308">
        <f t="shared" ref="U47" si="429">SUM(U48:U49)</f>
        <v>2156</v>
      </c>
      <c r="V47" s="308">
        <f t="shared" ref="V47" si="430">SUM(V48:V49)</f>
        <v>3069</v>
      </c>
      <c r="W47" s="308">
        <f t="shared" ref="W47" si="431">SUM(W48:W49)</f>
        <v>3478</v>
      </c>
      <c r="X47" s="308">
        <f t="shared" ref="X47" si="432">SUM(X48:X49)</f>
        <v>2451</v>
      </c>
      <c r="Y47" s="308">
        <f t="shared" ref="Y47" si="433">SUM(Y48:Y49)</f>
        <v>2576</v>
      </c>
      <c r="Z47" s="308">
        <f t="shared" ref="Z47" si="434">SUM(Z48:Z49)</f>
        <v>1884</v>
      </c>
      <c r="AA47" s="308">
        <f t="shared" ref="AA47" si="435">SUM(AA48:AA49)</f>
        <v>2060</v>
      </c>
      <c r="AB47" s="308">
        <f t="shared" ref="AB47" si="436">SUM(AB48:AB49)</f>
        <v>3495</v>
      </c>
      <c r="AC47" s="308">
        <f t="shared" ref="AC47" si="437">SUM(AC48:AC49)</f>
        <v>1673</v>
      </c>
      <c r="AD47" s="308">
        <f t="shared" ref="AD47" si="438">SUM(AD48:AD49)</f>
        <v>1217</v>
      </c>
      <c r="AE47" s="113"/>
      <c r="AF47" s="120" t="s">
        <v>10</v>
      </c>
      <c r="AG47" s="1"/>
      <c r="AH47" s="119" t="s">
        <v>9</v>
      </c>
      <c r="AI47" s="322">
        <f>SUM(AJ47:AS47)</f>
        <v>16849</v>
      </c>
      <c r="AJ47" s="334">
        <f>SUM(AJ48:AJ49)</f>
        <v>1291</v>
      </c>
      <c r="AK47" s="334">
        <f t="shared" ref="AK47" si="439">SUM(AK48:AK49)</f>
        <v>1140</v>
      </c>
      <c r="AL47" s="334">
        <f t="shared" ref="AL47" si="440">SUM(AL48:AL49)</f>
        <v>1058</v>
      </c>
      <c r="AM47" s="334">
        <f t="shared" ref="AM47" si="441">SUM(AM48:AM49)</f>
        <v>991</v>
      </c>
      <c r="AN47" s="334">
        <f t="shared" ref="AN47" si="442">SUM(AN48:AN49)</f>
        <v>2195</v>
      </c>
      <c r="AO47" s="334">
        <f t="shared" ref="AO47" si="443">SUM(AO48:AO49)</f>
        <v>2102</v>
      </c>
      <c r="AP47" s="334">
        <f t="shared" ref="AP47" si="444">SUM(AP48:AP49)</f>
        <v>1416</v>
      </c>
      <c r="AQ47" s="334">
        <f t="shared" ref="AQ47" si="445">SUM(AQ48:AQ49)</f>
        <v>1931</v>
      </c>
      <c r="AR47" s="334">
        <f t="shared" ref="AR47" si="446">SUM(AR48:AR49)</f>
        <v>1257</v>
      </c>
      <c r="AS47" s="334">
        <f t="shared" ref="AS47" si="447">SUM(AS48:AS49)</f>
        <v>3468</v>
      </c>
      <c r="AT47" s="113"/>
      <c r="AU47" s="120" t="s">
        <v>10</v>
      </c>
      <c r="AV47" s="1"/>
      <c r="AW47" s="119" t="s">
        <v>9</v>
      </c>
      <c r="AX47" s="322">
        <f t="shared" si="378"/>
        <v>19402</v>
      </c>
      <c r="AY47" s="334">
        <f t="shared" ref="AY47" si="448">SUM(AY48:AY49)</f>
        <v>1455</v>
      </c>
      <c r="AZ47" s="334">
        <f t="shared" ref="AZ47" si="449">SUM(AZ48:AZ49)</f>
        <v>1328</v>
      </c>
      <c r="BA47" s="334">
        <f t="shared" ref="BA47" si="450">SUM(BA48:BA49)</f>
        <v>2181</v>
      </c>
      <c r="BB47" s="334">
        <f t="shared" ref="BB47" si="451">SUM(BB48:BB49)</f>
        <v>1717</v>
      </c>
      <c r="BC47" s="334">
        <f t="shared" ref="BC47" si="452">SUM(BC48:BC49)</f>
        <v>1325</v>
      </c>
      <c r="BD47" s="334">
        <f t="shared" ref="BD47" si="453">SUM(BD48:BD49)</f>
        <v>2105</v>
      </c>
      <c r="BE47" s="334">
        <f t="shared" ref="BE47" si="454">SUM(BE48:BE49)</f>
        <v>1506</v>
      </c>
      <c r="BF47" s="334">
        <f t="shared" ref="BF47" si="455">SUM(BF48:BF49)</f>
        <v>2320</v>
      </c>
      <c r="BG47" s="334">
        <f t="shared" ref="BG47" si="456">SUM(BG48:BG49)</f>
        <v>2381</v>
      </c>
      <c r="BH47" s="334">
        <f t="shared" ref="BH47" si="457">SUM(BH48:BH49)</f>
        <v>3084</v>
      </c>
      <c r="BI47" s="113"/>
      <c r="BJ47" s="120" t="s">
        <v>10</v>
      </c>
    </row>
    <row r="48" spans="1:64" ht="21.75" customHeight="1">
      <c r="A48" s="19" t="s">
        <v>64</v>
      </c>
      <c r="B48" s="119" t="s">
        <v>0</v>
      </c>
      <c r="C48" s="315">
        <f t="shared" si="376"/>
        <v>11252</v>
      </c>
      <c r="D48" s="48">
        <v>1113</v>
      </c>
      <c r="E48" s="316">
        <v>1403</v>
      </c>
      <c r="F48" s="48">
        <v>1268</v>
      </c>
      <c r="G48" s="316">
        <v>1151</v>
      </c>
      <c r="H48" s="48">
        <v>1336</v>
      </c>
      <c r="I48" s="316">
        <v>1081</v>
      </c>
      <c r="J48" s="48">
        <v>779</v>
      </c>
      <c r="K48" s="317">
        <v>1314</v>
      </c>
      <c r="L48" s="308">
        <v>886</v>
      </c>
      <c r="M48" s="317">
        <v>921</v>
      </c>
      <c r="N48" s="20" t="s">
        <v>133</v>
      </c>
      <c r="O48" s="120" t="s">
        <v>3</v>
      </c>
      <c r="P48" s="19" t="s">
        <v>64</v>
      </c>
      <c r="Q48" s="119" t="s">
        <v>0</v>
      </c>
      <c r="R48" s="315">
        <f>SUM(S48:AD48)</f>
        <v>13753</v>
      </c>
      <c r="S48" s="48">
        <v>426</v>
      </c>
      <c r="T48" s="316">
        <v>1169</v>
      </c>
      <c r="U48" s="48">
        <v>1037</v>
      </c>
      <c r="V48" s="316">
        <v>1578</v>
      </c>
      <c r="W48" s="48">
        <v>1711</v>
      </c>
      <c r="X48" s="316">
        <v>1251</v>
      </c>
      <c r="Y48" s="316">
        <v>1287</v>
      </c>
      <c r="Z48" s="48">
        <v>964</v>
      </c>
      <c r="AA48" s="317">
        <v>1053</v>
      </c>
      <c r="AB48" s="308">
        <v>1735</v>
      </c>
      <c r="AC48" s="317">
        <v>924</v>
      </c>
      <c r="AD48" s="316">
        <v>618</v>
      </c>
      <c r="AE48" s="20" t="s">
        <v>133</v>
      </c>
      <c r="AF48" s="120" t="s">
        <v>3</v>
      </c>
      <c r="AG48" s="19" t="s">
        <v>64</v>
      </c>
      <c r="AH48" s="119" t="s">
        <v>0</v>
      </c>
      <c r="AI48" s="322">
        <f t="shared" si="399"/>
        <v>8590</v>
      </c>
      <c r="AJ48" s="334">
        <v>692</v>
      </c>
      <c r="AK48" s="318">
        <v>564</v>
      </c>
      <c r="AL48" s="335">
        <v>542</v>
      </c>
      <c r="AM48" s="335">
        <v>508</v>
      </c>
      <c r="AN48" s="335">
        <v>1094</v>
      </c>
      <c r="AO48" s="335">
        <v>1154</v>
      </c>
      <c r="AP48" s="335">
        <v>693</v>
      </c>
      <c r="AQ48" s="335">
        <v>917</v>
      </c>
      <c r="AR48" s="334">
        <v>622</v>
      </c>
      <c r="AS48" s="336">
        <v>1804</v>
      </c>
      <c r="AT48" s="20" t="s">
        <v>133</v>
      </c>
      <c r="AU48" s="120" t="s">
        <v>3</v>
      </c>
      <c r="AV48" s="19" t="s">
        <v>64</v>
      </c>
      <c r="AW48" s="119" t="s">
        <v>0</v>
      </c>
      <c r="AX48" s="322">
        <f t="shared" si="378"/>
        <v>10229</v>
      </c>
      <c r="AY48" s="334">
        <v>737</v>
      </c>
      <c r="AZ48" s="318">
        <v>677</v>
      </c>
      <c r="BA48" s="335">
        <v>1158</v>
      </c>
      <c r="BB48" s="335">
        <v>853</v>
      </c>
      <c r="BC48" s="335">
        <v>655</v>
      </c>
      <c r="BD48" s="335">
        <v>1159</v>
      </c>
      <c r="BE48" s="335">
        <v>717</v>
      </c>
      <c r="BF48" s="335">
        <v>1239</v>
      </c>
      <c r="BG48" s="334">
        <v>1343</v>
      </c>
      <c r="BH48" s="336">
        <v>1691</v>
      </c>
      <c r="BI48" s="20" t="s">
        <v>133</v>
      </c>
      <c r="BJ48" s="120" t="s">
        <v>3</v>
      </c>
    </row>
    <row r="49" spans="1:62" ht="21.75" customHeight="1">
      <c r="A49" s="117"/>
      <c r="B49" s="119" t="s">
        <v>1</v>
      </c>
      <c r="C49" s="315">
        <f t="shared" si="376"/>
        <v>10950</v>
      </c>
      <c r="D49" s="48">
        <v>1178</v>
      </c>
      <c r="E49" s="316">
        <v>1331</v>
      </c>
      <c r="F49" s="48">
        <v>1206</v>
      </c>
      <c r="G49" s="316">
        <v>1156</v>
      </c>
      <c r="H49" s="48">
        <v>1036</v>
      </c>
      <c r="I49" s="316">
        <v>1126</v>
      </c>
      <c r="J49" s="48">
        <v>847</v>
      </c>
      <c r="K49" s="317">
        <v>1304</v>
      </c>
      <c r="L49" s="308">
        <v>755</v>
      </c>
      <c r="M49" s="317">
        <v>1011</v>
      </c>
      <c r="N49" s="118"/>
      <c r="O49" s="120" t="s">
        <v>4</v>
      </c>
      <c r="P49" s="117"/>
      <c r="Q49" s="119" t="s">
        <v>1</v>
      </c>
      <c r="R49" s="315">
        <f t="shared" ref="R49" si="458">SUM(S49:AD49)</f>
        <v>13553</v>
      </c>
      <c r="S49" s="48">
        <v>474</v>
      </c>
      <c r="T49" s="316">
        <v>1178</v>
      </c>
      <c r="U49" s="48">
        <v>1119</v>
      </c>
      <c r="V49" s="316">
        <v>1491</v>
      </c>
      <c r="W49" s="48">
        <v>1767</v>
      </c>
      <c r="X49" s="316">
        <v>1200</v>
      </c>
      <c r="Y49" s="316">
        <v>1289</v>
      </c>
      <c r="Z49" s="48">
        <v>920</v>
      </c>
      <c r="AA49" s="317">
        <v>1007</v>
      </c>
      <c r="AB49" s="308">
        <v>1760</v>
      </c>
      <c r="AC49" s="317">
        <v>749</v>
      </c>
      <c r="AD49" s="316">
        <v>599</v>
      </c>
      <c r="AE49" s="118"/>
      <c r="AF49" s="120" t="s">
        <v>4</v>
      </c>
      <c r="AG49" s="117"/>
      <c r="AH49" s="119" t="s">
        <v>1</v>
      </c>
      <c r="AI49" s="322">
        <f>SUM(AJ49:AS49)</f>
        <v>8259</v>
      </c>
      <c r="AJ49" s="334">
        <v>599</v>
      </c>
      <c r="AK49" s="318">
        <v>576</v>
      </c>
      <c r="AL49" s="335">
        <v>516</v>
      </c>
      <c r="AM49" s="335">
        <v>483</v>
      </c>
      <c r="AN49" s="335">
        <v>1101</v>
      </c>
      <c r="AO49" s="335">
        <v>948</v>
      </c>
      <c r="AP49" s="335">
        <v>723</v>
      </c>
      <c r="AQ49" s="335">
        <v>1014</v>
      </c>
      <c r="AR49" s="334">
        <v>635</v>
      </c>
      <c r="AS49" s="336">
        <v>1664</v>
      </c>
      <c r="AT49" s="118"/>
      <c r="AU49" s="120" t="s">
        <v>4</v>
      </c>
      <c r="AV49" s="117"/>
      <c r="AW49" s="119" t="s">
        <v>1</v>
      </c>
      <c r="AX49" s="322">
        <f t="shared" si="378"/>
        <v>9173</v>
      </c>
      <c r="AY49" s="334">
        <v>718</v>
      </c>
      <c r="AZ49" s="318">
        <v>651</v>
      </c>
      <c r="BA49" s="335">
        <v>1023</v>
      </c>
      <c r="BB49" s="335">
        <v>864</v>
      </c>
      <c r="BC49" s="335">
        <v>670</v>
      </c>
      <c r="BD49" s="335">
        <v>946</v>
      </c>
      <c r="BE49" s="335">
        <v>789</v>
      </c>
      <c r="BF49" s="335">
        <v>1081</v>
      </c>
      <c r="BG49" s="334">
        <v>1038</v>
      </c>
      <c r="BH49" s="336">
        <v>1393</v>
      </c>
      <c r="BI49" s="118"/>
      <c r="BJ49" s="120" t="s">
        <v>4</v>
      </c>
    </row>
    <row r="50" spans="1:62" ht="21.75" customHeight="1">
      <c r="A50" s="1"/>
      <c r="B50" s="119" t="s">
        <v>9</v>
      </c>
      <c r="C50" s="315">
        <f t="shared" si="376"/>
        <v>14261</v>
      </c>
      <c r="D50" s="48">
        <f>SUM(D51:D52)</f>
        <v>1523</v>
      </c>
      <c r="E50" s="48">
        <f t="shared" ref="E50" si="459">SUM(E51:E52)</f>
        <v>1696</v>
      </c>
      <c r="F50" s="48">
        <f t="shared" ref="F50" si="460">SUM(F51:F52)</f>
        <v>1566</v>
      </c>
      <c r="G50" s="48">
        <f t="shared" ref="G50" si="461">SUM(G51:G52)</f>
        <v>1617</v>
      </c>
      <c r="H50" s="48">
        <f t="shared" ref="H50" si="462">SUM(H51:H52)</f>
        <v>1136</v>
      </c>
      <c r="I50" s="48">
        <f t="shared" ref="I50" si="463">SUM(I51:I52)</f>
        <v>1614</v>
      </c>
      <c r="J50" s="48">
        <f t="shared" ref="J50" si="464">SUM(J51:J52)</f>
        <v>1135</v>
      </c>
      <c r="K50" s="48">
        <f t="shared" ref="K50" si="465">SUM(K51:K52)</f>
        <v>1692</v>
      </c>
      <c r="L50" s="48">
        <f t="shared" ref="L50" si="466">SUM(L51:L52)</f>
        <v>877</v>
      </c>
      <c r="M50" s="48">
        <f t="shared" ref="M50" si="467">SUM(M51:M52)</f>
        <v>1405</v>
      </c>
      <c r="N50" s="113"/>
      <c r="O50" s="120" t="s">
        <v>10</v>
      </c>
      <c r="P50" s="1"/>
      <c r="Q50" s="119" t="s">
        <v>9</v>
      </c>
      <c r="R50" s="315">
        <f>SUM(S50:AD50)</f>
        <v>17203</v>
      </c>
      <c r="S50" s="308">
        <f>SUM(S51:S52)</f>
        <v>657</v>
      </c>
      <c r="T50" s="308">
        <f t="shared" ref="T50" si="468">SUM(T51:T52)</f>
        <v>1709</v>
      </c>
      <c r="U50" s="308">
        <f t="shared" ref="U50" si="469">SUM(U51:U52)</f>
        <v>1535</v>
      </c>
      <c r="V50" s="308">
        <f t="shared" ref="V50" si="470">SUM(V51:V52)</f>
        <v>2051</v>
      </c>
      <c r="W50" s="308">
        <f t="shared" ref="W50" si="471">SUM(W51:W52)</f>
        <v>2354</v>
      </c>
      <c r="X50" s="308">
        <f t="shared" ref="X50" si="472">SUM(X51:X52)</f>
        <v>1531</v>
      </c>
      <c r="Y50" s="308">
        <f t="shared" ref="Y50" si="473">SUM(Y51:Y52)</f>
        <v>1512</v>
      </c>
      <c r="Z50" s="308">
        <f t="shared" ref="Z50" si="474">SUM(Z51:Z52)</f>
        <v>1160</v>
      </c>
      <c r="AA50" s="308">
        <f t="shared" ref="AA50" si="475">SUM(AA51:AA52)</f>
        <v>1210</v>
      </c>
      <c r="AB50" s="308">
        <f t="shared" ref="AB50" si="476">SUM(AB51:AB52)</f>
        <v>1880</v>
      </c>
      <c r="AC50" s="308">
        <f t="shared" ref="AC50" si="477">SUM(AC51:AC52)</f>
        <v>884</v>
      </c>
      <c r="AD50" s="308">
        <f t="shared" ref="AD50" si="478">SUM(AD51:AD52)</f>
        <v>720</v>
      </c>
      <c r="AE50" s="113"/>
      <c r="AF50" s="120" t="s">
        <v>10</v>
      </c>
      <c r="AG50" s="1"/>
      <c r="AH50" s="119" t="s">
        <v>9</v>
      </c>
      <c r="AI50" s="322">
        <f t="shared" si="399"/>
        <v>11989</v>
      </c>
      <c r="AJ50" s="334">
        <f>SUM(AJ51:AJ52)</f>
        <v>1101</v>
      </c>
      <c r="AK50" s="334">
        <f t="shared" ref="AK50" si="479">SUM(AK51:AK52)</f>
        <v>814</v>
      </c>
      <c r="AL50" s="334">
        <f t="shared" ref="AL50" si="480">SUM(AL51:AL52)</f>
        <v>811</v>
      </c>
      <c r="AM50" s="334">
        <f t="shared" ref="AM50" si="481">SUM(AM51:AM52)</f>
        <v>807</v>
      </c>
      <c r="AN50" s="334">
        <f t="shared" ref="AN50" si="482">SUM(AN51:AN52)</f>
        <v>1531</v>
      </c>
      <c r="AO50" s="334">
        <f t="shared" ref="AO50" si="483">SUM(AO51:AO52)</f>
        <v>1224</v>
      </c>
      <c r="AP50" s="334">
        <f t="shared" ref="AP50" si="484">SUM(AP51:AP52)</f>
        <v>1155</v>
      </c>
      <c r="AQ50" s="334">
        <f t="shared" ref="AQ50" si="485">SUM(AQ51:AQ52)</f>
        <v>1386</v>
      </c>
      <c r="AR50" s="334">
        <f t="shared" ref="AR50" si="486">SUM(AR51:AR52)</f>
        <v>792</v>
      </c>
      <c r="AS50" s="334">
        <f t="shared" ref="AS50" si="487">SUM(AS51:AS52)</f>
        <v>2368</v>
      </c>
      <c r="AT50" s="113"/>
      <c r="AU50" s="120" t="s">
        <v>10</v>
      </c>
      <c r="AV50" s="1"/>
      <c r="AW50" s="119" t="s">
        <v>9</v>
      </c>
      <c r="AX50" s="322">
        <f>SUM(AY50:BH50)</f>
        <v>10559</v>
      </c>
      <c r="AY50" s="334">
        <f t="shared" ref="AY50" si="488">SUM(AY51:AY52)</f>
        <v>942</v>
      </c>
      <c r="AZ50" s="334">
        <f t="shared" ref="AZ50" si="489">SUM(AZ51:AZ52)</f>
        <v>836</v>
      </c>
      <c r="BA50" s="334">
        <f t="shared" ref="BA50" si="490">SUM(BA51:BA52)</f>
        <v>1170</v>
      </c>
      <c r="BB50" s="334">
        <f t="shared" ref="BB50" si="491">SUM(BB51:BB52)</f>
        <v>1037</v>
      </c>
      <c r="BC50" s="334">
        <f t="shared" ref="BC50" si="492">SUM(BC51:BC52)</f>
        <v>840</v>
      </c>
      <c r="BD50" s="334">
        <f t="shared" ref="BD50" si="493">SUM(BD51:BD52)</f>
        <v>1037</v>
      </c>
      <c r="BE50" s="334">
        <f t="shared" ref="BE50" si="494">SUM(BE51:BE52)</f>
        <v>1076</v>
      </c>
      <c r="BF50" s="334">
        <f t="shared" ref="BF50" si="495">SUM(BF51:BF52)</f>
        <v>1081</v>
      </c>
      <c r="BG50" s="334">
        <f t="shared" ref="BG50" si="496">SUM(BG51:BG52)</f>
        <v>1063</v>
      </c>
      <c r="BH50" s="334">
        <f t="shared" ref="BH50" si="497">SUM(BH51:BH52)</f>
        <v>1477</v>
      </c>
      <c r="BI50" s="113"/>
      <c r="BJ50" s="120" t="s">
        <v>10</v>
      </c>
    </row>
    <row r="51" spans="1:62" ht="21.75" customHeight="1">
      <c r="A51" s="19" t="s">
        <v>65</v>
      </c>
      <c r="B51" s="119" t="s">
        <v>0</v>
      </c>
      <c r="C51" s="315">
        <f t="shared" si="376"/>
        <v>7055</v>
      </c>
      <c r="D51" s="48">
        <v>762</v>
      </c>
      <c r="E51" s="316">
        <v>856</v>
      </c>
      <c r="F51" s="48">
        <v>746</v>
      </c>
      <c r="G51" s="316">
        <v>786</v>
      </c>
      <c r="H51" s="48">
        <v>606</v>
      </c>
      <c r="I51" s="316">
        <v>764</v>
      </c>
      <c r="J51" s="48">
        <v>578</v>
      </c>
      <c r="K51" s="317">
        <v>858</v>
      </c>
      <c r="L51" s="308">
        <v>434</v>
      </c>
      <c r="M51" s="317">
        <v>665</v>
      </c>
      <c r="N51" s="20" t="s">
        <v>134</v>
      </c>
      <c r="O51" s="120" t="s">
        <v>3</v>
      </c>
      <c r="P51" s="19" t="s">
        <v>65</v>
      </c>
      <c r="Q51" s="119" t="s">
        <v>0</v>
      </c>
      <c r="R51" s="315">
        <f t="shared" ref="R51:R52" si="498">SUM(S51:AD51)</f>
        <v>8541</v>
      </c>
      <c r="S51" s="48">
        <v>297</v>
      </c>
      <c r="T51" s="316">
        <v>816</v>
      </c>
      <c r="U51" s="48">
        <v>713</v>
      </c>
      <c r="V51" s="316">
        <v>1054</v>
      </c>
      <c r="W51" s="48">
        <v>1166</v>
      </c>
      <c r="X51" s="316">
        <v>774</v>
      </c>
      <c r="Y51" s="316">
        <v>748</v>
      </c>
      <c r="Z51" s="48">
        <v>540</v>
      </c>
      <c r="AA51" s="317">
        <v>613</v>
      </c>
      <c r="AB51" s="308">
        <v>990</v>
      </c>
      <c r="AC51" s="317">
        <v>471</v>
      </c>
      <c r="AD51" s="316">
        <v>359</v>
      </c>
      <c r="AE51" s="20" t="s">
        <v>134</v>
      </c>
      <c r="AF51" s="120" t="s">
        <v>3</v>
      </c>
      <c r="AG51" s="19" t="s">
        <v>65</v>
      </c>
      <c r="AH51" s="119" t="s">
        <v>0</v>
      </c>
      <c r="AI51" s="322">
        <f t="shared" si="399"/>
        <v>5737</v>
      </c>
      <c r="AJ51" s="334">
        <v>549</v>
      </c>
      <c r="AK51" s="318">
        <v>399</v>
      </c>
      <c r="AL51" s="335">
        <v>422</v>
      </c>
      <c r="AM51" s="335">
        <v>363</v>
      </c>
      <c r="AN51" s="335">
        <v>712</v>
      </c>
      <c r="AO51" s="335">
        <v>582</v>
      </c>
      <c r="AP51" s="335">
        <v>548</v>
      </c>
      <c r="AQ51" s="335">
        <v>637</v>
      </c>
      <c r="AR51" s="334">
        <v>366</v>
      </c>
      <c r="AS51" s="336">
        <v>1159</v>
      </c>
      <c r="AT51" s="20" t="s">
        <v>134</v>
      </c>
      <c r="AU51" s="120" t="s">
        <v>3</v>
      </c>
      <c r="AV51" s="19" t="s">
        <v>65</v>
      </c>
      <c r="AW51" s="119" t="s">
        <v>0</v>
      </c>
      <c r="AX51" s="322">
        <f t="shared" si="378"/>
        <v>5234</v>
      </c>
      <c r="AY51" s="334">
        <v>444</v>
      </c>
      <c r="AZ51" s="318">
        <v>420</v>
      </c>
      <c r="BA51" s="335">
        <v>583</v>
      </c>
      <c r="BB51" s="335">
        <v>507</v>
      </c>
      <c r="BC51" s="335">
        <v>414</v>
      </c>
      <c r="BD51" s="335">
        <v>521</v>
      </c>
      <c r="BE51" s="335">
        <v>465</v>
      </c>
      <c r="BF51" s="335">
        <v>541</v>
      </c>
      <c r="BG51" s="334">
        <v>549</v>
      </c>
      <c r="BH51" s="336">
        <v>790</v>
      </c>
      <c r="BI51" s="20" t="s">
        <v>134</v>
      </c>
      <c r="BJ51" s="120" t="s">
        <v>3</v>
      </c>
    </row>
    <row r="52" spans="1:62" ht="21.75" customHeight="1">
      <c r="A52" s="117"/>
      <c r="B52" s="119" t="s">
        <v>1</v>
      </c>
      <c r="C52" s="315">
        <f t="shared" si="376"/>
        <v>7206</v>
      </c>
      <c r="D52" s="48">
        <v>761</v>
      </c>
      <c r="E52" s="316">
        <v>840</v>
      </c>
      <c r="F52" s="48">
        <v>820</v>
      </c>
      <c r="G52" s="316">
        <v>831</v>
      </c>
      <c r="H52" s="48">
        <v>530</v>
      </c>
      <c r="I52" s="316">
        <v>850</v>
      </c>
      <c r="J52" s="48">
        <v>557</v>
      </c>
      <c r="K52" s="317">
        <v>834</v>
      </c>
      <c r="L52" s="308">
        <v>443</v>
      </c>
      <c r="M52" s="317">
        <v>740</v>
      </c>
      <c r="N52" s="118"/>
      <c r="O52" s="120" t="s">
        <v>4</v>
      </c>
      <c r="P52" s="117"/>
      <c r="Q52" s="119" t="s">
        <v>1</v>
      </c>
      <c r="R52" s="315">
        <f t="shared" si="498"/>
        <v>8662</v>
      </c>
      <c r="S52" s="48">
        <v>360</v>
      </c>
      <c r="T52" s="316">
        <v>893</v>
      </c>
      <c r="U52" s="48">
        <v>822</v>
      </c>
      <c r="V52" s="316">
        <v>997</v>
      </c>
      <c r="W52" s="48">
        <v>1188</v>
      </c>
      <c r="X52" s="316">
        <v>757</v>
      </c>
      <c r="Y52" s="316">
        <v>764</v>
      </c>
      <c r="Z52" s="48">
        <v>620</v>
      </c>
      <c r="AA52" s="317">
        <v>597</v>
      </c>
      <c r="AB52" s="308">
        <v>890</v>
      </c>
      <c r="AC52" s="317">
        <v>413</v>
      </c>
      <c r="AD52" s="316">
        <v>361</v>
      </c>
      <c r="AE52" s="118"/>
      <c r="AF52" s="120" t="s">
        <v>4</v>
      </c>
      <c r="AG52" s="117"/>
      <c r="AH52" s="119" t="s">
        <v>1</v>
      </c>
      <c r="AI52" s="322">
        <f t="shared" si="399"/>
        <v>6252</v>
      </c>
      <c r="AJ52" s="334">
        <v>552</v>
      </c>
      <c r="AK52" s="318">
        <v>415</v>
      </c>
      <c r="AL52" s="335">
        <v>389</v>
      </c>
      <c r="AM52" s="335">
        <v>444</v>
      </c>
      <c r="AN52" s="335">
        <v>819</v>
      </c>
      <c r="AO52" s="335">
        <v>642</v>
      </c>
      <c r="AP52" s="335">
        <v>607</v>
      </c>
      <c r="AQ52" s="335">
        <v>749</v>
      </c>
      <c r="AR52" s="334">
        <v>426</v>
      </c>
      <c r="AS52" s="336">
        <v>1209</v>
      </c>
      <c r="AT52" s="118"/>
      <c r="AU52" s="120" t="s">
        <v>4</v>
      </c>
      <c r="AV52" s="117"/>
      <c r="AW52" s="119" t="s">
        <v>1</v>
      </c>
      <c r="AX52" s="322">
        <f t="shared" si="378"/>
        <v>5325</v>
      </c>
      <c r="AY52" s="334">
        <v>498</v>
      </c>
      <c r="AZ52" s="318">
        <v>416</v>
      </c>
      <c r="BA52" s="335">
        <v>587</v>
      </c>
      <c r="BB52" s="335">
        <v>530</v>
      </c>
      <c r="BC52" s="335">
        <v>426</v>
      </c>
      <c r="BD52" s="335">
        <v>516</v>
      </c>
      <c r="BE52" s="335">
        <v>611</v>
      </c>
      <c r="BF52" s="335">
        <v>540</v>
      </c>
      <c r="BG52" s="334">
        <v>514</v>
      </c>
      <c r="BH52" s="336">
        <v>687</v>
      </c>
      <c r="BI52" s="118"/>
      <c r="BJ52" s="120" t="s">
        <v>4</v>
      </c>
    </row>
    <row r="53" spans="1:62" ht="21.75" customHeight="1">
      <c r="A53" s="1"/>
      <c r="B53" s="119" t="s">
        <v>9</v>
      </c>
      <c r="C53" s="315">
        <f t="shared" si="376"/>
        <v>9409</v>
      </c>
      <c r="D53" s="48">
        <f>SUM(D54:D55)</f>
        <v>997</v>
      </c>
      <c r="E53" s="48">
        <f t="shared" ref="E53" si="499">SUM(E54:E55)</f>
        <v>1067</v>
      </c>
      <c r="F53" s="48">
        <f t="shared" ref="F53" si="500">SUM(F54:F55)</f>
        <v>984</v>
      </c>
      <c r="G53" s="48">
        <f t="shared" ref="G53" si="501">SUM(G54:G55)</f>
        <v>1070</v>
      </c>
      <c r="H53" s="48">
        <f t="shared" ref="H53" si="502">SUM(H54:H55)</f>
        <v>738</v>
      </c>
      <c r="I53" s="48">
        <f t="shared" ref="I53" si="503">SUM(I54:I55)</f>
        <v>1109</v>
      </c>
      <c r="J53" s="48">
        <f t="shared" ref="J53" si="504">SUM(J54:J55)</f>
        <v>681</v>
      </c>
      <c r="K53" s="48">
        <f t="shared" ref="K53" si="505">SUM(K54:K55)</f>
        <v>1182</v>
      </c>
      <c r="L53" s="48">
        <f t="shared" ref="L53" si="506">SUM(L54:L55)</f>
        <v>565</v>
      </c>
      <c r="M53" s="48">
        <f t="shared" ref="M53" si="507">SUM(M54:M55)</f>
        <v>1016</v>
      </c>
      <c r="N53" s="113"/>
      <c r="O53" s="120" t="s">
        <v>10</v>
      </c>
      <c r="P53" s="1"/>
      <c r="Q53" s="119" t="s">
        <v>9</v>
      </c>
      <c r="R53" s="315">
        <f>SUM(S53:AD53)</f>
        <v>10635</v>
      </c>
      <c r="S53" s="308">
        <f>SUM(S54:S55)</f>
        <v>423</v>
      </c>
      <c r="T53" s="308">
        <f t="shared" ref="T53" si="508">SUM(T54:T55)</f>
        <v>1090</v>
      </c>
      <c r="U53" s="308">
        <f t="shared" ref="U53" si="509">SUM(U54:U55)</f>
        <v>1034</v>
      </c>
      <c r="V53" s="308">
        <f t="shared" ref="V53" si="510">SUM(V54:V55)</f>
        <v>1272</v>
      </c>
      <c r="W53" s="308">
        <f t="shared" ref="W53" si="511">SUM(W54:W55)</f>
        <v>1495</v>
      </c>
      <c r="X53" s="308">
        <f t="shared" ref="X53" si="512">SUM(X54:X55)</f>
        <v>924</v>
      </c>
      <c r="Y53" s="308">
        <f t="shared" ref="Y53" si="513">SUM(Y54:Y55)</f>
        <v>991</v>
      </c>
      <c r="Z53" s="308">
        <f t="shared" ref="Z53" si="514">SUM(Z54:Z55)</f>
        <v>721</v>
      </c>
      <c r="AA53" s="308">
        <f t="shared" ref="AA53" si="515">SUM(AA54:AA55)</f>
        <v>746</v>
      </c>
      <c r="AB53" s="308">
        <f t="shared" ref="AB53" si="516">SUM(AB54:AB55)</f>
        <v>966</v>
      </c>
      <c r="AC53" s="308">
        <f t="shared" ref="AC53" si="517">SUM(AC54:AC55)</f>
        <v>486</v>
      </c>
      <c r="AD53" s="308">
        <f t="shared" ref="AD53" si="518">SUM(AD54:AD55)</f>
        <v>487</v>
      </c>
      <c r="AE53" s="113"/>
      <c r="AF53" s="120" t="s">
        <v>10</v>
      </c>
      <c r="AG53" s="1"/>
      <c r="AH53" s="119" t="s">
        <v>9</v>
      </c>
      <c r="AI53" s="322">
        <f>SUM(AJ53:AS53)</f>
        <v>8026</v>
      </c>
      <c r="AJ53" s="334">
        <f>SUM(AJ54:AJ55)</f>
        <v>747</v>
      </c>
      <c r="AK53" s="334">
        <f t="shared" ref="AK53" si="519">SUM(AK54:AK55)</f>
        <v>549</v>
      </c>
      <c r="AL53" s="334">
        <f t="shared" ref="AL53" si="520">SUM(AL54:AL55)</f>
        <v>538</v>
      </c>
      <c r="AM53" s="334">
        <f t="shared" ref="AM53" si="521">SUM(AM54:AM55)</f>
        <v>578</v>
      </c>
      <c r="AN53" s="334">
        <f t="shared" ref="AN53" si="522">SUM(AN54:AN55)</f>
        <v>1113</v>
      </c>
      <c r="AO53" s="334">
        <f t="shared" ref="AO53" si="523">SUM(AO54:AO55)</f>
        <v>719</v>
      </c>
      <c r="AP53" s="334">
        <f t="shared" ref="AP53" si="524">SUM(AP54:AP55)</f>
        <v>835</v>
      </c>
      <c r="AQ53" s="334">
        <f t="shared" ref="AQ53" si="525">SUM(AQ54:AQ55)</f>
        <v>1013</v>
      </c>
      <c r="AR53" s="334">
        <f t="shared" ref="AR53" si="526">SUM(AR54:AR55)</f>
        <v>503</v>
      </c>
      <c r="AS53" s="334">
        <f t="shared" ref="AS53" si="527">SUM(AS54:AS55)</f>
        <v>1431</v>
      </c>
      <c r="AT53" s="113"/>
      <c r="AU53" s="120" t="s">
        <v>10</v>
      </c>
      <c r="AV53" s="1"/>
      <c r="AW53" s="119" t="s">
        <v>9</v>
      </c>
      <c r="AX53" s="322">
        <f>SUM(AY53:BH53)</f>
        <v>6347</v>
      </c>
      <c r="AY53" s="334">
        <f t="shared" ref="AY53" si="528">SUM(AY54:AY55)</f>
        <v>620</v>
      </c>
      <c r="AZ53" s="334">
        <f t="shared" ref="AZ53" si="529">SUM(AZ54:AZ55)</f>
        <v>499</v>
      </c>
      <c r="BA53" s="334">
        <f t="shared" ref="BA53" si="530">SUM(BA54:BA55)</f>
        <v>763</v>
      </c>
      <c r="BB53" s="334">
        <f t="shared" ref="BB53" si="531">SUM(BB54:BB55)</f>
        <v>610</v>
      </c>
      <c r="BC53" s="334">
        <f t="shared" ref="BC53" si="532">SUM(BC54:BC55)</f>
        <v>514</v>
      </c>
      <c r="BD53" s="334">
        <f t="shared" ref="BD53" si="533">SUM(BD54:BD55)</f>
        <v>647</v>
      </c>
      <c r="BE53" s="334">
        <f t="shared" ref="BE53" si="534">SUM(BE54:BE55)</f>
        <v>674</v>
      </c>
      <c r="BF53" s="334">
        <f t="shared" ref="BF53" si="535">SUM(BF54:BF55)</f>
        <v>659</v>
      </c>
      <c r="BG53" s="334">
        <f t="shared" ref="BG53" si="536">SUM(BG54:BG55)</f>
        <v>596</v>
      </c>
      <c r="BH53" s="334">
        <f t="shared" ref="BH53" si="537">SUM(BH54:BH55)</f>
        <v>765</v>
      </c>
      <c r="BI53" s="113"/>
      <c r="BJ53" s="120" t="s">
        <v>10</v>
      </c>
    </row>
    <row r="54" spans="1:62" ht="21.75" customHeight="1">
      <c r="A54" s="19" t="s">
        <v>66</v>
      </c>
      <c r="B54" s="119" t="s">
        <v>0</v>
      </c>
      <c r="C54" s="315">
        <f t="shared" si="376"/>
        <v>4467</v>
      </c>
      <c r="D54" s="48">
        <v>496</v>
      </c>
      <c r="E54" s="316">
        <v>489</v>
      </c>
      <c r="F54" s="48">
        <v>474</v>
      </c>
      <c r="G54" s="316">
        <v>483</v>
      </c>
      <c r="H54" s="48">
        <v>334</v>
      </c>
      <c r="I54" s="316">
        <v>525</v>
      </c>
      <c r="J54" s="48">
        <v>340</v>
      </c>
      <c r="K54" s="317">
        <v>574</v>
      </c>
      <c r="L54" s="308">
        <v>273</v>
      </c>
      <c r="M54" s="317">
        <v>479</v>
      </c>
      <c r="N54" s="20" t="s">
        <v>135</v>
      </c>
      <c r="O54" s="120" t="s">
        <v>3</v>
      </c>
      <c r="P54" s="19" t="s">
        <v>66</v>
      </c>
      <c r="Q54" s="119" t="s">
        <v>0</v>
      </c>
      <c r="R54" s="315">
        <f t="shared" ref="R54:R55" si="538">SUM(S54:AD54)</f>
        <v>5191</v>
      </c>
      <c r="S54" s="48">
        <v>201</v>
      </c>
      <c r="T54" s="316">
        <v>546</v>
      </c>
      <c r="U54" s="48">
        <v>511</v>
      </c>
      <c r="V54" s="316">
        <v>619</v>
      </c>
      <c r="W54" s="48">
        <v>715</v>
      </c>
      <c r="X54" s="316">
        <v>469</v>
      </c>
      <c r="Y54" s="316">
        <v>451</v>
      </c>
      <c r="Z54" s="48">
        <v>349</v>
      </c>
      <c r="AA54" s="317">
        <v>376</v>
      </c>
      <c r="AB54" s="308">
        <v>488</v>
      </c>
      <c r="AC54" s="317">
        <v>237</v>
      </c>
      <c r="AD54" s="316">
        <v>229</v>
      </c>
      <c r="AE54" s="20" t="s">
        <v>135</v>
      </c>
      <c r="AF54" s="120" t="s">
        <v>3</v>
      </c>
      <c r="AG54" s="19" t="s">
        <v>66</v>
      </c>
      <c r="AH54" s="119" t="s">
        <v>0</v>
      </c>
      <c r="AI54" s="322">
        <f t="shared" si="399"/>
        <v>3802</v>
      </c>
      <c r="AJ54" s="334">
        <v>366</v>
      </c>
      <c r="AK54" s="335">
        <v>268</v>
      </c>
      <c r="AL54" s="335">
        <v>283</v>
      </c>
      <c r="AM54" s="335">
        <v>282</v>
      </c>
      <c r="AN54" s="335">
        <v>522</v>
      </c>
      <c r="AO54" s="335">
        <v>334</v>
      </c>
      <c r="AP54" s="335">
        <v>385</v>
      </c>
      <c r="AQ54" s="335">
        <v>470</v>
      </c>
      <c r="AR54" s="334">
        <v>221</v>
      </c>
      <c r="AS54" s="336">
        <v>671</v>
      </c>
      <c r="AT54" s="20" t="s">
        <v>135</v>
      </c>
      <c r="AU54" s="120" t="s">
        <v>3</v>
      </c>
      <c r="AV54" s="19" t="s">
        <v>66</v>
      </c>
      <c r="AW54" s="119" t="s">
        <v>0</v>
      </c>
      <c r="AX54" s="322">
        <f t="shared" si="378"/>
        <v>3031</v>
      </c>
      <c r="AY54" s="334">
        <v>282</v>
      </c>
      <c r="AZ54" s="335">
        <v>234</v>
      </c>
      <c r="BA54" s="335">
        <v>388</v>
      </c>
      <c r="BB54" s="335">
        <v>302</v>
      </c>
      <c r="BC54" s="335">
        <v>239</v>
      </c>
      <c r="BD54" s="335">
        <v>311</v>
      </c>
      <c r="BE54" s="335">
        <v>326</v>
      </c>
      <c r="BF54" s="335">
        <v>305</v>
      </c>
      <c r="BG54" s="334">
        <v>264</v>
      </c>
      <c r="BH54" s="336">
        <v>380</v>
      </c>
      <c r="BI54" s="20" t="s">
        <v>135</v>
      </c>
      <c r="BJ54" s="120" t="s">
        <v>3</v>
      </c>
    </row>
    <row r="55" spans="1:62" ht="21.75" customHeight="1">
      <c r="A55" s="117"/>
      <c r="B55" s="119" t="s">
        <v>1</v>
      </c>
      <c r="C55" s="315">
        <f t="shared" si="376"/>
        <v>4942</v>
      </c>
      <c r="D55" s="48">
        <v>501</v>
      </c>
      <c r="E55" s="316">
        <v>578</v>
      </c>
      <c r="F55" s="48">
        <v>510</v>
      </c>
      <c r="G55" s="316">
        <v>587</v>
      </c>
      <c r="H55" s="48">
        <v>404</v>
      </c>
      <c r="I55" s="316">
        <v>584</v>
      </c>
      <c r="J55" s="48">
        <v>341</v>
      </c>
      <c r="K55" s="317">
        <v>608</v>
      </c>
      <c r="L55" s="308">
        <v>292</v>
      </c>
      <c r="M55" s="317">
        <v>537</v>
      </c>
      <c r="N55" s="118"/>
      <c r="O55" s="120" t="s">
        <v>4</v>
      </c>
      <c r="P55" s="117"/>
      <c r="Q55" s="119" t="s">
        <v>1</v>
      </c>
      <c r="R55" s="315">
        <f t="shared" si="538"/>
        <v>5444</v>
      </c>
      <c r="S55" s="48">
        <v>222</v>
      </c>
      <c r="T55" s="316">
        <v>544</v>
      </c>
      <c r="U55" s="48">
        <v>523</v>
      </c>
      <c r="V55" s="316">
        <v>653</v>
      </c>
      <c r="W55" s="48">
        <v>780</v>
      </c>
      <c r="X55" s="316">
        <v>455</v>
      </c>
      <c r="Y55" s="316">
        <v>540</v>
      </c>
      <c r="Z55" s="48">
        <v>372</v>
      </c>
      <c r="AA55" s="317">
        <v>370</v>
      </c>
      <c r="AB55" s="308">
        <v>478</v>
      </c>
      <c r="AC55" s="317">
        <v>249</v>
      </c>
      <c r="AD55" s="316">
        <v>258</v>
      </c>
      <c r="AE55" s="118"/>
      <c r="AF55" s="120" t="s">
        <v>4</v>
      </c>
      <c r="AG55" s="117"/>
      <c r="AH55" s="119" t="s">
        <v>1</v>
      </c>
      <c r="AI55" s="322">
        <f t="shared" si="399"/>
        <v>4224</v>
      </c>
      <c r="AJ55" s="334">
        <v>381</v>
      </c>
      <c r="AK55" s="335">
        <v>281</v>
      </c>
      <c r="AL55" s="335">
        <v>255</v>
      </c>
      <c r="AM55" s="335">
        <v>296</v>
      </c>
      <c r="AN55" s="335">
        <v>591</v>
      </c>
      <c r="AO55" s="335">
        <v>385</v>
      </c>
      <c r="AP55" s="335">
        <v>450</v>
      </c>
      <c r="AQ55" s="335">
        <v>543</v>
      </c>
      <c r="AR55" s="334">
        <v>282</v>
      </c>
      <c r="AS55" s="336">
        <v>760</v>
      </c>
      <c r="AT55" s="118"/>
      <c r="AU55" s="120" t="s">
        <v>4</v>
      </c>
      <c r="AV55" s="117"/>
      <c r="AW55" s="119" t="s">
        <v>1</v>
      </c>
      <c r="AX55" s="322">
        <f t="shared" si="378"/>
        <v>3316</v>
      </c>
      <c r="AY55" s="334">
        <v>338</v>
      </c>
      <c r="AZ55" s="335">
        <v>265</v>
      </c>
      <c r="BA55" s="335">
        <v>375</v>
      </c>
      <c r="BB55" s="335">
        <v>308</v>
      </c>
      <c r="BC55" s="335">
        <v>275</v>
      </c>
      <c r="BD55" s="335">
        <v>336</v>
      </c>
      <c r="BE55" s="335">
        <v>348</v>
      </c>
      <c r="BF55" s="335">
        <v>354</v>
      </c>
      <c r="BG55" s="334">
        <v>332</v>
      </c>
      <c r="BH55" s="336">
        <v>385</v>
      </c>
      <c r="BI55" s="118"/>
      <c r="BJ55" s="120" t="s">
        <v>4</v>
      </c>
    </row>
    <row r="56" spans="1:62" ht="21.75" customHeight="1">
      <c r="A56" s="1"/>
      <c r="B56" s="119" t="s">
        <v>9</v>
      </c>
      <c r="C56" s="315">
        <f t="shared" si="376"/>
        <v>7782</v>
      </c>
      <c r="D56" s="48">
        <f>SUM(D57:D58)</f>
        <v>808</v>
      </c>
      <c r="E56" s="48">
        <f t="shared" ref="E56" si="539">SUM(E57:E58)</f>
        <v>808</v>
      </c>
      <c r="F56" s="48">
        <f t="shared" ref="F56" si="540">SUM(F57:F58)</f>
        <v>754</v>
      </c>
      <c r="G56" s="48">
        <f t="shared" ref="G56" si="541">SUM(G57:G58)</f>
        <v>962</v>
      </c>
      <c r="H56" s="48">
        <f t="shared" ref="H56" si="542">SUM(H57:H58)</f>
        <v>660</v>
      </c>
      <c r="I56" s="48">
        <f t="shared" ref="I56" si="543">SUM(I57:I58)</f>
        <v>874</v>
      </c>
      <c r="J56" s="48">
        <f t="shared" ref="J56" si="544">SUM(J57:J58)</f>
        <v>566</v>
      </c>
      <c r="K56" s="48">
        <f t="shared" ref="K56" si="545">SUM(K57:K58)</f>
        <v>980</v>
      </c>
      <c r="L56" s="48">
        <f t="shared" ref="L56" si="546">SUM(L57:L58)</f>
        <v>477</v>
      </c>
      <c r="M56" s="48">
        <f t="shared" ref="M56" si="547">SUM(M57:M58)</f>
        <v>893</v>
      </c>
      <c r="N56" s="113"/>
      <c r="O56" s="120" t="s">
        <v>10</v>
      </c>
      <c r="P56" s="1"/>
      <c r="Q56" s="119" t="s">
        <v>9</v>
      </c>
      <c r="R56" s="315">
        <f>SUM(S56:AD56)</f>
        <v>7910</v>
      </c>
      <c r="S56" s="308">
        <f>SUM(S57:S58)</f>
        <v>301</v>
      </c>
      <c r="T56" s="308">
        <f t="shared" ref="T56" si="548">SUM(T57:T58)</f>
        <v>800</v>
      </c>
      <c r="U56" s="308">
        <f t="shared" ref="U56" si="549">SUM(U57:U58)</f>
        <v>771</v>
      </c>
      <c r="V56" s="308">
        <f t="shared" ref="V56" si="550">SUM(V57:V58)</f>
        <v>955</v>
      </c>
      <c r="W56" s="308">
        <f t="shared" ref="W56" si="551">SUM(W57:W58)</f>
        <v>1198</v>
      </c>
      <c r="X56" s="308">
        <f t="shared" ref="X56" si="552">SUM(X57:X58)</f>
        <v>682</v>
      </c>
      <c r="Y56" s="308">
        <f t="shared" ref="Y56" si="553">SUM(Y57:Y58)</f>
        <v>747</v>
      </c>
      <c r="Z56" s="308">
        <f t="shared" ref="Z56" si="554">SUM(Z57:Z58)</f>
        <v>577</v>
      </c>
      <c r="AA56" s="308">
        <f t="shared" ref="AA56" si="555">SUM(AA57:AA58)</f>
        <v>527</v>
      </c>
      <c r="AB56" s="308">
        <f t="shared" ref="AB56" si="556">SUM(AB57:AB58)</f>
        <v>625</v>
      </c>
      <c r="AC56" s="308">
        <f t="shared" ref="AC56" si="557">SUM(AC57:AC58)</f>
        <v>350</v>
      </c>
      <c r="AD56" s="308">
        <f t="shared" ref="AD56" si="558">SUM(AD57:AD58)</f>
        <v>377</v>
      </c>
      <c r="AE56" s="113"/>
      <c r="AF56" s="120" t="s">
        <v>10</v>
      </c>
      <c r="AG56" s="1"/>
      <c r="AH56" s="119" t="s">
        <v>9</v>
      </c>
      <c r="AI56" s="322">
        <f t="shared" si="399"/>
        <v>6347</v>
      </c>
      <c r="AJ56" s="334">
        <f>SUM(AJ57:AJ58)</f>
        <v>641</v>
      </c>
      <c r="AK56" s="334">
        <f t="shared" ref="AK56" si="559">SUM(AK57:AK58)</f>
        <v>467</v>
      </c>
      <c r="AL56" s="334">
        <f t="shared" ref="AL56" si="560">SUM(AL57:AL58)</f>
        <v>392</v>
      </c>
      <c r="AM56" s="334">
        <f t="shared" ref="AM56" si="561">SUM(AM57:AM58)</f>
        <v>501</v>
      </c>
      <c r="AN56" s="334">
        <f t="shared" ref="AN56" si="562">SUM(AN57:AN58)</f>
        <v>809</v>
      </c>
      <c r="AO56" s="334">
        <f t="shared" ref="AO56" si="563">SUM(AO57:AO58)</f>
        <v>613</v>
      </c>
      <c r="AP56" s="334">
        <f t="shared" ref="AP56" si="564">SUM(AP57:AP58)</f>
        <v>702</v>
      </c>
      <c r="AQ56" s="334">
        <f t="shared" ref="AQ56" si="565">SUM(AQ57:AQ58)</f>
        <v>745</v>
      </c>
      <c r="AR56" s="334">
        <f t="shared" ref="AR56" si="566">SUM(AR57:AR58)</f>
        <v>388</v>
      </c>
      <c r="AS56" s="334">
        <f t="shared" ref="AS56" si="567">SUM(AS57:AS58)</f>
        <v>1089</v>
      </c>
      <c r="AT56" s="113"/>
      <c r="AU56" s="120" t="s">
        <v>10</v>
      </c>
      <c r="AV56" s="1"/>
      <c r="AW56" s="119" t="s">
        <v>9</v>
      </c>
      <c r="AX56" s="322">
        <f>SUM(AY56:BH56)</f>
        <v>4846</v>
      </c>
      <c r="AY56" s="334">
        <f t="shared" ref="AY56" si="568">SUM(AY57:AY58)</f>
        <v>441</v>
      </c>
      <c r="AZ56" s="334">
        <f t="shared" ref="AZ56" si="569">SUM(AZ57:AZ58)</f>
        <v>410</v>
      </c>
      <c r="BA56" s="334">
        <f t="shared" ref="BA56" si="570">SUM(BA57:BA58)</f>
        <v>505</v>
      </c>
      <c r="BB56" s="334">
        <f t="shared" ref="BB56" si="571">SUM(BB57:BB58)</f>
        <v>433</v>
      </c>
      <c r="BC56" s="334">
        <f t="shared" ref="BC56" si="572">SUM(BC57:BC58)</f>
        <v>382</v>
      </c>
      <c r="BD56" s="334">
        <f t="shared" ref="BD56" si="573">SUM(BD57:BD58)</f>
        <v>448</v>
      </c>
      <c r="BE56" s="334">
        <f t="shared" ref="BE56" si="574">SUM(BE57:BE58)</f>
        <v>553</v>
      </c>
      <c r="BF56" s="334">
        <f t="shared" ref="BF56" si="575">SUM(BF57:BF58)</f>
        <v>543</v>
      </c>
      <c r="BG56" s="334">
        <f t="shared" ref="BG56" si="576">SUM(BG57:BG58)</f>
        <v>498</v>
      </c>
      <c r="BH56" s="334">
        <f t="shared" ref="BH56" si="577">SUM(BH57:BH58)</f>
        <v>633</v>
      </c>
      <c r="BI56" s="113"/>
      <c r="BJ56" s="120" t="s">
        <v>10</v>
      </c>
    </row>
    <row r="57" spans="1:62" ht="21.75" customHeight="1">
      <c r="A57" s="19" t="s">
        <v>67</v>
      </c>
      <c r="B57" s="119" t="s">
        <v>0</v>
      </c>
      <c r="C57" s="315">
        <f t="shared" si="376"/>
        <v>3429</v>
      </c>
      <c r="D57" s="48">
        <v>357</v>
      </c>
      <c r="E57" s="318">
        <v>345</v>
      </c>
      <c r="F57" s="48">
        <v>321</v>
      </c>
      <c r="G57" s="316">
        <v>420</v>
      </c>
      <c r="H57" s="48">
        <v>281</v>
      </c>
      <c r="I57" s="316">
        <v>414</v>
      </c>
      <c r="J57" s="48">
        <v>255</v>
      </c>
      <c r="K57" s="317">
        <v>432</v>
      </c>
      <c r="L57" s="308">
        <v>196</v>
      </c>
      <c r="M57" s="317">
        <v>408</v>
      </c>
      <c r="N57" s="20" t="s">
        <v>136</v>
      </c>
      <c r="O57" s="120" t="s">
        <v>3</v>
      </c>
      <c r="P57" s="19" t="s">
        <v>67</v>
      </c>
      <c r="Q57" s="119" t="s">
        <v>0</v>
      </c>
      <c r="R57" s="315">
        <f t="shared" ref="R57:R58" si="578">SUM(S57:AD57)</f>
        <v>3702</v>
      </c>
      <c r="S57" s="48">
        <v>149</v>
      </c>
      <c r="T57" s="318">
        <v>364</v>
      </c>
      <c r="U57" s="48">
        <v>366</v>
      </c>
      <c r="V57" s="316">
        <v>463</v>
      </c>
      <c r="W57" s="48">
        <v>556</v>
      </c>
      <c r="X57" s="316">
        <v>327</v>
      </c>
      <c r="Y57" s="316">
        <v>326</v>
      </c>
      <c r="Z57" s="48">
        <v>255</v>
      </c>
      <c r="AA57" s="317">
        <v>247</v>
      </c>
      <c r="AB57" s="308">
        <v>302</v>
      </c>
      <c r="AC57" s="317">
        <v>156</v>
      </c>
      <c r="AD57" s="316">
        <v>191</v>
      </c>
      <c r="AE57" s="20" t="s">
        <v>136</v>
      </c>
      <c r="AF57" s="120" t="s">
        <v>3</v>
      </c>
      <c r="AG57" s="19" t="s">
        <v>67</v>
      </c>
      <c r="AH57" s="119" t="s">
        <v>0</v>
      </c>
      <c r="AI57" s="322">
        <f t="shared" si="399"/>
        <v>2906</v>
      </c>
      <c r="AJ57" s="334">
        <v>323</v>
      </c>
      <c r="AK57" s="335">
        <v>205</v>
      </c>
      <c r="AL57" s="335">
        <v>193</v>
      </c>
      <c r="AM57" s="335">
        <v>221</v>
      </c>
      <c r="AN57" s="335">
        <v>354</v>
      </c>
      <c r="AO57" s="335">
        <v>295</v>
      </c>
      <c r="AP57" s="335">
        <v>326</v>
      </c>
      <c r="AQ57" s="335">
        <v>302</v>
      </c>
      <c r="AR57" s="334">
        <v>174</v>
      </c>
      <c r="AS57" s="336">
        <v>513</v>
      </c>
      <c r="AT57" s="20" t="s">
        <v>136</v>
      </c>
      <c r="AU57" s="120" t="s">
        <v>3</v>
      </c>
      <c r="AV57" s="19" t="s">
        <v>67</v>
      </c>
      <c r="AW57" s="119" t="s">
        <v>0</v>
      </c>
      <c r="AX57" s="322">
        <f t="shared" si="378"/>
        <v>2100</v>
      </c>
      <c r="AY57" s="334">
        <v>223</v>
      </c>
      <c r="AZ57" s="335">
        <v>183</v>
      </c>
      <c r="BA57" s="335">
        <v>243</v>
      </c>
      <c r="BB57" s="335">
        <v>188</v>
      </c>
      <c r="BC57" s="335">
        <v>173</v>
      </c>
      <c r="BD57" s="335">
        <v>182</v>
      </c>
      <c r="BE57" s="335">
        <v>252</v>
      </c>
      <c r="BF57" s="335">
        <v>211</v>
      </c>
      <c r="BG57" s="334">
        <v>179</v>
      </c>
      <c r="BH57" s="336">
        <v>266</v>
      </c>
      <c r="BI57" s="20" t="s">
        <v>136</v>
      </c>
      <c r="BJ57" s="120" t="s">
        <v>3</v>
      </c>
    </row>
    <row r="58" spans="1:62" ht="21.75" customHeight="1">
      <c r="A58" s="117"/>
      <c r="B58" s="119" t="s">
        <v>1</v>
      </c>
      <c r="C58" s="315">
        <f t="shared" si="376"/>
        <v>4353</v>
      </c>
      <c r="D58" s="48">
        <v>451</v>
      </c>
      <c r="E58" s="316">
        <v>463</v>
      </c>
      <c r="F58" s="48">
        <v>433</v>
      </c>
      <c r="G58" s="316">
        <v>542</v>
      </c>
      <c r="H58" s="48">
        <v>379</v>
      </c>
      <c r="I58" s="316">
        <v>460</v>
      </c>
      <c r="J58" s="48">
        <v>311</v>
      </c>
      <c r="K58" s="317">
        <v>548</v>
      </c>
      <c r="L58" s="308">
        <v>281</v>
      </c>
      <c r="M58" s="317">
        <v>485</v>
      </c>
      <c r="N58" s="118"/>
      <c r="O58" s="120" t="s">
        <v>4</v>
      </c>
      <c r="P58" s="117"/>
      <c r="Q58" s="119" t="s">
        <v>1</v>
      </c>
      <c r="R58" s="315">
        <f t="shared" si="578"/>
        <v>4208</v>
      </c>
      <c r="S58" s="48">
        <v>152</v>
      </c>
      <c r="T58" s="316">
        <v>436</v>
      </c>
      <c r="U58" s="48">
        <v>405</v>
      </c>
      <c r="V58" s="316">
        <v>492</v>
      </c>
      <c r="W58" s="48">
        <v>642</v>
      </c>
      <c r="X58" s="316">
        <v>355</v>
      </c>
      <c r="Y58" s="316">
        <v>421</v>
      </c>
      <c r="Z58" s="48">
        <v>322</v>
      </c>
      <c r="AA58" s="317">
        <v>280</v>
      </c>
      <c r="AB58" s="308">
        <v>323</v>
      </c>
      <c r="AC58" s="317">
        <v>194</v>
      </c>
      <c r="AD58" s="316">
        <v>186</v>
      </c>
      <c r="AE58" s="118"/>
      <c r="AF58" s="120" t="s">
        <v>4</v>
      </c>
      <c r="AG58" s="117"/>
      <c r="AH58" s="119" t="s">
        <v>1</v>
      </c>
      <c r="AI58" s="322">
        <f t="shared" si="399"/>
        <v>3441</v>
      </c>
      <c r="AJ58" s="334">
        <v>318</v>
      </c>
      <c r="AK58" s="335">
        <v>262</v>
      </c>
      <c r="AL58" s="335">
        <v>199</v>
      </c>
      <c r="AM58" s="335">
        <v>280</v>
      </c>
      <c r="AN58" s="335">
        <v>455</v>
      </c>
      <c r="AO58" s="335">
        <v>318</v>
      </c>
      <c r="AP58" s="335">
        <v>376</v>
      </c>
      <c r="AQ58" s="335">
        <v>443</v>
      </c>
      <c r="AR58" s="334">
        <v>214</v>
      </c>
      <c r="AS58" s="336">
        <v>576</v>
      </c>
      <c r="AT58" s="118"/>
      <c r="AU58" s="120" t="s">
        <v>4</v>
      </c>
      <c r="AV58" s="117"/>
      <c r="AW58" s="119" t="s">
        <v>1</v>
      </c>
      <c r="AX58" s="322">
        <f t="shared" si="378"/>
        <v>2746</v>
      </c>
      <c r="AY58" s="334">
        <v>218</v>
      </c>
      <c r="AZ58" s="335">
        <v>227</v>
      </c>
      <c r="BA58" s="335">
        <v>262</v>
      </c>
      <c r="BB58" s="335">
        <v>245</v>
      </c>
      <c r="BC58" s="335">
        <v>209</v>
      </c>
      <c r="BD58" s="335">
        <v>266</v>
      </c>
      <c r="BE58" s="335">
        <v>301</v>
      </c>
      <c r="BF58" s="335">
        <v>332</v>
      </c>
      <c r="BG58" s="334">
        <v>319</v>
      </c>
      <c r="BH58" s="336">
        <v>367</v>
      </c>
      <c r="BI58" s="118"/>
      <c r="BJ58" s="120" t="s">
        <v>4</v>
      </c>
    </row>
    <row r="59" spans="1:62" ht="21.75" customHeight="1">
      <c r="A59" s="1"/>
      <c r="B59" s="119" t="s">
        <v>9</v>
      </c>
      <c r="C59" s="315">
        <f t="shared" si="376"/>
        <v>6094</v>
      </c>
      <c r="D59" s="48">
        <f>SUM(D60:D61)</f>
        <v>575</v>
      </c>
      <c r="E59" s="48">
        <f t="shared" ref="E59" si="579">SUM(E60:E61)</f>
        <v>725</v>
      </c>
      <c r="F59" s="48">
        <f t="shared" ref="F59" si="580">SUM(F60:F61)</f>
        <v>595</v>
      </c>
      <c r="G59" s="48">
        <f t="shared" ref="G59" si="581">SUM(G60:G61)</f>
        <v>720</v>
      </c>
      <c r="H59" s="48">
        <f t="shared" ref="H59" si="582">SUM(H60:H61)</f>
        <v>561</v>
      </c>
      <c r="I59" s="48">
        <f t="shared" ref="I59" si="583">SUM(I60:I61)</f>
        <v>606</v>
      </c>
      <c r="J59" s="48">
        <f t="shared" ref="J59" si="584">SUM(J60:J61)</f>
        <v>385</v>
      </c>
      <c r="K59" s="48">
        <f t="shared" ref="K59" si="585">SUM(K60:K61)</f>
        <v>821</v>
      </c>
      <c r="L59" s="48">
        <f t="shared" ref="L59" si="586">SUM(L60:L61)</f>
        <v>429</v>
      </c>
      <c r="M59" s="48">
        <f t="shared" ref="M59" si="587">SUM(M60:M61)</f>
        <v>677</v>
      </c>
      <c r="N59" s="113"/>
      <c r="O59" s="120" t="s">
        <v>10</v>
      </c>
      <c r="P59" s="1"/>
      <c r="Q59" s="119" t="s">
        <v>9</v>
      </c>
      <c r="R59" s="315">
        <f>SUM(S59:AD59)</f>
        <v>6009</v>
      </c>
      <c r="S59" s="308">
        <f>SUM(S60:S61)</f>
        <v>241</v>
      </c>
      <c r="T59" s="308">
        <f t="shared" ref="T59" si="588">SUM(T60:T61)</f>
        <v>649</v>
      </c>
      <c r="U59" s="308">
        <f t="shared" ref="U59" si="589">SUM(U60:U61)</f>
        <v>563</v>
      </c>
      <c r="V59" s="308">
        <f t="shared" ref="V59" si="590">SUM(V60:V61)</f>
        <v>701</v>
      </c>
      <c r="W59" s="308">
        <f t="shared" ref="W59" si="591">SUM(W60:W61)</f>
        <v>841</v>
      </c>
      <c r="X59" s="308">
        <f t="shared" ref="X59" si="592">SUM(X60:X61)</f>
        <v>552</v>
      </c>
      <c r="Y59" s="308">
        <f t="shared" ref="Y59" si="593">SUM(Y60:Y61)</f>
        <v>629</v>
      </c>
      <c r="Z59" s="308">
        <f t="shared" ref="Z59" si="594">SUM(Z60:Z61)</f>
        <v>410</v>
      </c>
      <c r="AA59" s="308">
        <f t="shared" ref="AA59" si="595">SUM(AA60:AA61)</f>
        <v>367</v>
      </c>
      <c r="AB59" s="308">
        <f t="shared" ref="AB59" si="596">SUM(AB60:AB61)</f>
        <v>494</v>
      </c>
      <c r="AC59" s="308">
        <f t="shared" ref="AC59" si="597">SUM(AC60:AC61)</f>
        <v>284</v>
      </c>
      <c r="AD59" s="308">
        <f t="shared" ref="AD59" si="598">SUM(AD60:AD61)</f>
        <v>278</v>
      </c>
      <c r="AE59" s="113"/>
      <c r="AF59" s="120" t="s">
        <v>10</v>
      </c>
      <c r="AG59" s="1"/>
      <c r="AH59" s="119" t="s">
        <v>9</v>
      </c>
      <c r="AI59" s="322">
        <f t="shared" si="399"/>
        <v>4723</v>
      </c>
      <c r="AJ59" s="334">
        <f>SUM(AJ60:AJ61)</f>
        <v>430</v>
      </c>
      <c r="AK59" s="334">
        <f t="shared" ref="AK59" si="599">SUM(AK60:AK61)</f>
        <v>386</v>
      </c>
      <c r="AL59" s="334">
        <f t="shared" ref="AL59" si="600">SUM(AL60:AL61)</f>
        <v>300</v>
      </c>
      <c r="AM59" s="334">
        <f t="shared" ref="AM59" si="601">SUM(AM60:AM61)</f>
        <v>366</v>
      </c>
      <c r="AN59" s="334">
        <f t="shared" ref="AN59" si="602">SUM(AN60:AN61)</f>
        <v>621</v>
      </c>
      <c r="AO59" s="334">
        <f t="shared" ref="AO59" si="603">SUM(AO60:AO61)</f>
        <v>480</v>
      </c>
      <c r="AP59" s="334">
        <f t="shared" ref="AP59" si="604">SUM(AP60:AP61)</f>
        <v>491</v>
      </c>
      <c r="AQ59" s="334">
        <f t="shared" ref="AQ59" si="605">SUM(AQ60:AQ61)</f>
        <v>560</v>
      </c>
      <c r="AR59" s="334">
        <f t="shared" ref="AR59" si="606">SUM(AR60:AR61)</f>
        <v>296</v>
      </c>
      <c r="AS59" s="334">
        <f t="shared" ref="AS59" si="607">SUM(AS60:AS61)</f>
        <v>793</v>
      </c>
      <c r="AT59" s="113"/>
      <c r="AU59" s="120" t="s">
        <v>10</v>
      </c>
      <c r="AV59" s="1"/>
      <c r="AW59" s="119" t="s">
        <v>9</v>
      </c>
      <c r="AX59" s="322">
        <f>SUM(AY59:BH59)</f>
        <v>3748</v>
      </c>
      <c r="AY59" s="334">
        <f t="shared" ref="AY59" si="608">SUM(AY60:AY61)</f>
        <v>309</v>
      </c>
      <c r="AZ59" s="334">
        <f t="shared" ref="AZ59" si="609">SUM(AZ60:AZ61)</f>
        <v>308</v>
      </c>
      <c r="BA59" s="334">
        <f t="shared" ref="BA59" si="610">SUM(BA60:BA61)</f>
        <v>410</v>
      </c>
      <c r="BB59" s="334">
        <f t="shared" ref="BB59" si="611">SUM(BB60:BB61)</f>
        <v>367</v>
      </c>
      <c r="BC59" s="334">
        <f t="shared" ref="BC59" si="612">SUM(BC60:BC61)</f>
        <v>250</v>
      </c>
      <c r="BD59" s="334">
        <f t="shared" ref="BD59" si="613">SUM(BD60:BD61)</f>
        <v>370</v>
      </c>
      <c r="BE59" s="334">
        <f t="shared" ref="BE59" si="614">SUM(BE60:BE61)</f>
        <v>350</v>
      </c>
      <c r="BF59" s="334">
        <f t="shared" ref="BF59" si="615">SUM(BF60:BF61)</f>
        <v>452</v>
      </c>
      <c r="BG59" s="334">
        <f t="shared" ref="BG59" si="616">SUM(BG60:BG61)</f>
        <v>444</v>
      </c>
      <c r="BH59" s="334">
        <f t="shared" ref="BH59" si="617">SUM(BH60:BH61)</f>
        <v>488</v>
      </c>
      <c r="BI59" s="113"/>
      <c r="BJ59" s="120" t="s">
        <v>10</v>
      </c>
    </row>
    <row r="60" spans="1:62" ht="21.75" customHeight="1">
      <c r="A60" s="19" t="s">
        <v>68</v>
      </c>
      <c r="B60" s="119" t="s">
        <v>0</v>
      </c>
      <c r="C60" s="315">
        <f t="shared" si="376"/>
        <v>2534</v>
      </c>
      <c r="D60" s="48">
        <v>247</v>
      </c>
      <c r="E60" s="316">
        <v>269</v>
      </c>
      <c r="F60" s="48">
        <v>244</v>
      </c>
      <c r="G60" s="316">
        <v>312</v>
      </c>
      <c r="H60" s="48">
        <v>221</v>
      </c>
      <c r="I60" s="316">
        <v>279</v>
      </c>
      <c r="J60" s="48">
        <v>161</v>
      </c>
      <c r="K60" s="317">
        <v>349</v>
      </c>
      <c r="L60" s="308">
        <v>181</v>
      </c>
      <c r="M60" s="317">
        <v>271</v>
      </c>
      <c r="N60" s="20" t="s">
        <v>137</v>
      </c>
      <c r="O60" s="120" t="s">
        <v>3</v>
      </c>
      <c r="P60" s="19" t="s">
        <v>68</v>
      </c>
      <c r="Q60" s="119" t="s">
        <v>0</v>
      </c>
      <c r="R60" s="315">
        <f t="shared" ref="R60:R67" si="618">SUM(S60:AD60)</f>
        <v>2391</v>
      </c>
      <c r="S60" s="48">
        <v>88</v>
      </c>
      <c r="T60" s="316">
        <v>290</v>
      </c>
      <c r="U60" s="48">
        <v>235</v>
      </c>
      <c r="V60" s="316">
        <v>295</v>
      </c>
      <c r="W60" s="48">
        <v>328</v>
      </c>
      <c r="X60" s="316">
        <v>200</v>
      </c>
      <c r="Y60" s="316">
        <v>242</v>
      </c>
      <c r="Z60" s="48">
        <v>154</v>
      </c>
      <c r="AA60" s="317">
        <v>147</v>
      </c>
      <c r="AB60" s="308">
        <v>197</v>
      </c>
      <c r="AC60" s="317">
        <v>105</v>
      </c>
      <c r="AD60" s="316">
        <v>110</v>
      </c>
      <c r="AE60" s="20" t="s">
        <v>137</v>
      </c>
      <c r="AF60" s="120" t="s">
        <v>3</v>
      </c>
      <c r="AG60" s="19" t="s">
        <v>68</v>
      </c>
      <c r="AH60" s="119" t="s">
        <v>0</v>
      </c>
      <c r="AI60" s="322">
        <f t="shared" si="399"/>
        <v>2001</v>
      </c>
      <c r="AJ60" s="334">
        <v>182</v>
      </c>
      <c r="AK60" s="335">
        <v>165</v>
      </c>
      <c r="AL60" s="335">
        <v>135</v>
      </c>
      <c r="AM60" s="335">
        <v>191</v>
      </c>
      <c r="AN60" s="335">
        <v>268</v>
      </c>
      <c r="AO60" s="335">
        <v>179</v>
      </c>
      <c r="AP60" s="335">
        <v>211</v>
      </c>
      <c r="AQ60" s="335">
        <v>219</v>
      </c>
      <c r="AR60" s="334">
        <v>113</v>
      </c>
      <c r="AS60" s="336">
        <v>338</v>
      </c>
      <c r="AT60" s="20" t="s">
        <v>137</v>
      </c>
      <c r="AU60" s="120" t="s">
        <v>3</v>
      </c>
      <c r="AV60" s="19" t="s">
        <v>68</v>
      </c>
      <c r="AW60" s="119" t="s">
        <v>0</v>
      </c>
      <c r="AX60" s="322">
        <f t="shared" si="378"/>
        <v>1446</v>
      </c>
      <c r="AY60" s="334">
        <v>112</v>
      </c>
      <c r="AZ60" s="335">
        <v>128</v>
      </c>
      <c r="BA60" s="335">
        <v>145</v>
      </c>
      <c r="BB60" s="335">
        <v>138</v>
      </c>
      <c r="BC60" s="335">
        <v>95</v>
      </c>
      <c r="BD60" s="335">
        <v>152</v>
      </c>
      <c r="BE60" s="335">
        <v>133</v>
      </c>
      <c r="BF60" s="335">
        <v>177</v>
      </c>
      <c r="BG60" s="334">
        <v>174</v>
      </c>
      <c r="BH60" s="336">
        <v>192</v>
      </c>
      <c r="BI60" s="20" t="s">
        <v>137</v>
      </c>
      <c r="BJ60" s="120" t="s">
        <v>3</v>
      </c>
    </row>
    <row r="61" spans="1:62" ht="21.75" customHeight="1">
      <c r="A61" s="117"/>
      <c r="B61" s="119" t="s">
        <v>1</v>
      </c>
      <c r="C61" s="315">
        <f t="shared" si="376"/>
        <v>3560</v>
      </c>
      <c r="D61" s="48">
        <v>328</v>
      </c>
      <c r="E61" s="316">
        <v>456</v>
      </c>
      <c r="F61" s="48">
        <v>351</v>
      </c>
      <c r="G61" s="316">
        <v>408</v>
      </c>
      <c r="H61" s="48">
        <v>340</v>
      </c>
      <c r="I61" s="316">
        <v>327</v>
      </c>
      <c r="J61" s="48">
        <v>224</v>
      </c>
      <c r="K61" s="317">
        <v>472</v>
      </c>
      <c r="L61" s="308">
        <v>248</v>
      </c>
      <c r="M61" s="317">
        <v>406</v>
      </c>
      <c r="N61" s="118"/>
      <c r="O61" s="120" t="s">
        <v>4</v>
      </c>
      <c r="P61" s="117"/>
      <c r="Q61" s="119" t="s">
        <v>1</v>
      </c>
      <c r="R61" s="322">
        <f t="shared" si="618"/>
        <v>3618</v>
      </c>
      <c r="S61" s="48">
        <v>153</v>
      </c>
      <c r="T61" s="316">
        <v>359</v>
      </c>
      <c r="U61" s="48">
        <v>328</v>
      </c>
      <c r="V61" s="316">
        <v>406</v>
      </c>
      <c r="W61" s="48">
        <v>513</v>
      </c>
      <c r="X61" s="316">
        <v>352</v>
      </c>
      <c r="Y61" s="316">
        <v>387</v>
      </c>
      <c r="Z61" s="48">
        <v>256</v>
      </c>
      <c r="AA61" s="317">
        <v>220</v>
      </c>
      <c r="AB61" s="308">
        <v>297</v>
      </c>
      <c r="AC61" s="317">
        <v>179</v>
      </c>
      <c r="AD61" s="316">
        <v>168</v>
      </c>
      <c r="AE61" s="118"/>
      <c r="AF61" s="120" t="s">
        <v>4</v>
      </c>
      <c r="AG61" s="117"/>
      <c r="AH61" s="119" t="s">
        <v>1</v>
      </c>
      <c r="AI61" s="322">
        <f t="shared" si="399"/>
        <v>2722</v>
      </c>
      <c r="AJ61" s="334">
        <v>248</v>
      </c>
      <c r="AK61" s="335">
        <v>221</v>
      </c>
      <c r="AL61" s="335">
        <v>165</v>
      </c>
      <c r="AM61" s="335">
        <v>175</v>
      </c>
      <c r="AN61" s="335">
        <v>353</v>
      </c>
      <c r="AO61" s="335">
        <v>301</v>
      </c>
      <c r="AP61" s="335">
        <v>280</v>
      </c>
      <c r="AQ61" s="335">
        <v>341</v>
      </c>
      <c r="AR61" s="334">
        <v>183</v>
      </c>
      <c r="AS61" s="336">
        <v>455</v>
      </c>
      <c r="AT61" s="118"/>
      <c r="AU61" s="120" t="s">
        <v>4</v>
      </c>
      <c r="AV61" s="117"/>
      <c r="AW61" s="119" t="s">
        <v>457</v>
      </c>
      <c r="AX61" s="322">
        <f t="shared" si="378"/>
        <v>2302</v>
      </c>
      <c r="AY61" s="334">
        <v>197</v>
      </c>
      <c r="AZ61" s="335">
        <v>180</v>
      </c>
      <c r="BA61" s="335">
        <v>265</v>
      </c>
      <c r="BB61" s="335">
        <v>229</v>
      </c>
      <c r="BC61" s="335">
        <v>155</v>
      </c>
      <c r="BD61" s="335">
        <v>218</v>
      </c>
      <c r="BE61" s="335">
        <v>217</v>
      </c>
      <c r="BF61" s="335">
        <v>275</v>
      </c>
      <c r="BG61" s="334">
        <v>270</v>
      </c>
      <c r="BH61" s="336">
        <v>296</v>
      </c>
      <c r="BI61" s="118"/>
      <c r="BJ61" s="120" t="s">
        <v>4</v>
      </c>
    </row>
    <row r="62" spans="1:62" ht="21.75" customHeight="1">
      <c r="A62" s="1"/>
      <c r="B62" s="119" t="s">
        <v>9</v>
      </c>
      <c r="C62" s="315">
        <f t="shared" si="376"/>
        <v>3950</v>
      </c>
      <c r="D62" s="48">
        <f>SUM(D63:D64)</f>
        <v>353</v>
      </c>
      <c r="E62" s="48">
        <f t="shared" ref="E62" si="619">SUM(E63:E64)</f>
        <v>481</v>
      </c>
      <c r="F62" s="48">
        <f t="shared" ref="F62" si="620">SUM(F63:F64)</f>
        <v>382</v>
      </c>
      <c r="G62" s="48">
        <f t="shared" ref="G62" si="621">SUM(G63:G64)</f>
        <v>436</v>
      </c>
      <c r="H62" s="48">
        <f t="shared" ref="H62" si="622">SUM(H63:H64)</f>
        <v>370</v>
      </c>
      <c r="I62" s="48">
        <f t="shared" ref="I62" si="623">SUM(I63:I64)</f>
        <v>353</v>
      </c>
      <c r="J62" s="48">
        <f t="shared" ref="J62" si="624">SUM(J63:J64)</f>
        <v>264</v>
      </c>
      <c r="K62" s="48">
        <f t="shared" ref="K62" si="625">SUM(K63:K64)</f>
        <v>529</v>
      </c>
      <c r="L62" s="48">
        <f t="shared" ref="L62" si="626">SUM(L63:L64)</f>
        <v>348</v>
      </c>
      <c r="M62" s="48">
        <f t="shared" ref="M62" si="627">SUM(M63:M64)</f>
        <v>434</v>
      </c>
      <c r="N62" s="113"/>
      <c r="O62" s="120" t="s">
        <v>10</v>
      </c>
      <c r="P62" s="1"/>
      <c r="Q62" s="119" t="s">
        <v>9</v>
      </c>
      <c r="R62" s="322">
        <f t="shared" si="618"/>
        <v>3739</v>
      </c>
      <c r="S62" s="308">
        <f>SUM(S63:S64)</f>
        <v>148</v>
      </c>
      <c r="T62" s="308">
        <f t="shared" ref="T62" si="628">SUM(T63:T64)</f>
        <v>349</v>
      </c>
      <c r="U62" s="308">
        <f t="shared" ref="U62" si="629">SUM(U63:U64)</f>
        <v>333</v>
      </c>
      <c r="V62" s="308">
        <f t="shared" ref="V62" si="630">SUM(V63:V64)</f>
        <v>465</v>
      </c>
      <c r="W62" s="308">
        <f t="shared" ref="W62" si="631">SUM(W63:W64)</f>
        <v>482</v>
      </c>
      <c r="X62" s="308">
        <f t="shared" ref="X62" si="632">SUM(X63:X64)</f>
        <v>349</v>
      </c>
      <c r="Y62" s="308">
        <f t="shared" ref="Y62" si="633">SUM(Y63:Y64)</f>
        <v>415</v>
      </c>
      <c r="Z62" s="308">
        <f t="shared" ref="Z62" si="634">SUM(Z63:Z64)</f>
        <v>271</v>
      </c>
      <c r="AA62" s="308">
        <f t="shared" ref="AA62" si="635">SUM(AA63:AA64)</f>
        <v>276</v>
      </c>
      <c r="AB62" s="308">
        <f t="shared" ref="AB62" si="636">SUM(AB63:AB64)</f>
        <v>309</v>
      </c>
      <c r="AC62" s="308">
        <f t="shared" ref="AC62" si="637">SUM(AC63:AC64)</f>
        <v>185</v>
      </c>
      <c r="AD62" s="308">
        <f t="shared" ref="AD62" si="638">SUM(AD63:AD64)</f>
        <v>157</v>
      </c>
      <c r="AE62" s="113"/>
      <c r="AF62" s="120" t="s">
        <v>10</v>
      </c>
      <c r="AG62" s="1"/>
      <c r="AH62" s="119" t="s">
        <v>9</v>
      </c>
      <c r="AI62" s="322">
        <f t="shared" si="399"/>
        <v>2779</v>
      </c>
      <c r="AJ62" s="334">
        <f>SUM(AJ63:AJ64)</f>
        <v>258</v>
      </c>
      <c r="AK62" s="334">
        <f t="shared" ref="AK62" si="639">SUM(AK63:AK64)</f>
        <v>216</v>
      </c>
      <c r="AL62" s="334">
        <f t="shared" ref="AL62" si="640">SUM(AL63:AL64)</f>
        <v>163</v>
      </c>
      <c r="AM62" s="334">
        <f t="shared" ref="AM62" si="641">SUM(AM63:AM64)</f>
        <v>180</v>
      </c>
      <c r="AN62" s="334">
        <f t="shared" ref="AN62" si="642">SUM(AN63:AN64)</f>
        <v>362</v>
      </c>
      <c r="AO62" s="334">
        <f t="shared" ref="AO62" si="643">SUM(AO63:AO64)</f>
        <v>326</v>
      </c>
      <c r="AP62" s="334">
        <f t="shared" ref="AP62" si="644">SUM(AP63:AP64)</f>
        <v>296</v>
      </c>
      <c r="AQ62" s="334">
        <f t="shared" ref="AQ62" si="645">SUM(AQ63:AQ64)</f>
        <v>346</v>
      </c>
      <c r="AR62" s="334">
        <f t="shared" ref="AR62" si="646">SUM(AR63:AR64)</f>
        <v>186</v>
      </c>
      <c r="AS62" s="334">
        <f t="shared" ref="AS62" si="647">SUM(AS63:AS64)</f>
        <v>446</v>
      </c>
      <c r="AT62" s="113"/>
      <c r="AU62" s="120" t="s">
        <v>10</v>
      </c>
      <c r="AV62" s="1"/>
      <c r="AW62" s="119" t="s">
        <v>9</v>
      </c>
      <c r="AX62" s="322">
        <f>SUM(AY62:BH62)</f>
        <v>2440</v>
      </c>
      <c r="AY62" s="334">
        <f t="shared" ref="AY62" si="648">SUM(AY63:AY64)</f>
        <v>205</v>
      </c>
      <c r="AZ62" s="334">
        <f t="shared" ref="AZ62" si="649">SUM(AZ63:AZ64)</f>
        <v>169</v>
      </c>
      <c r="BA62" s="334">
        <f t="shared" ref="BA62" si="650">SUM(BA63:BA64)</f>
        <v>301</v>
      </c>
      <c r="BB62" s="334">
        <f t="shared" ref="BB62" si="651">SUM(BB63:BB64)</f>
        <v>227</v>
      </c>
      <c r="BC62" s="334">
        <f t="shared" ref="BC62" si="652">SUM(BC63:BC64)</f>
        <v>169</v>
      </c>
      <c r="BD62" s="334">
        <f t="shared" ref="BD62" si="653">SUM(BD63:BD64)</f>
        <v>239</v>
      </c>
      <c r="BE62" s="334">
        <f t="shared" ref="BE62" si="654">SUM(BE63:BE64)</f>
        <v>196</v>
      </c>
      <c r="BF62" s="334">
        <f t="shared" ref="BF62" si="655">SUM(BF63:BF64)</f>
        <v>290</v>
      </c>
      <c r="BG62" s="334">
        <f t="shared" ref="BG62" si="656">SUM(BG63:BG64)</f>
        <v>318</v>
      </c>
      <c r="BH62" s="334">
        <f t="shared" ref="BH62" si="657">SUM(BH63:BH64)</f>
        <v>326</v>
      </c>
      <c r="BI62" s="113"/>
      <c r="BJ62" s="120" t="s">
        <v>10</v>
      </c>
    </row>
    <row r="63" spans="1:62" ht="21.75" customHeight="1">
      <c r="A63" s="19" t="s">
        <v>69</v>
      </c>
      <c r="B63" s="119" t="s">
        <v>0</v>
      </c>
      <c r="C63" s="315">
        <f t="shared" si="376"/>
        <v>1365</v>
      </c>
      <c r="D63" s="48">
        <v>111</v>
      </c>
      <c r="E63" s="316">
        <v>176</v>
      </c>
      <c r="F63" s="48">
        <v>119</v>
      </c>
      <c r="G63" s="316">
        <v>170</v>
      </c>
      <c r="H63" s="48">
        <v>121</v>
      </c>
      <c r="I63" s="316">
        <v>139</v>
      </c>
      <c r="J63" s="48">
        <v>93</v>
      </c>
      <c r="K63" s="317">
        <v>170</v>
      </c>
      <c r="L63" s="308">
        <v>123</v>
      </c>
      <c r="M63" s="317">
        <v>143</v>
      </c>
      <c r="N63" s="20" t="s">
        <v>138</v>
      </c>
      <c r="O63" s="120" t="s">
        <v>3</v>
      </c>
      <c r="P63" s="19" t="s">
        <v>69</v>
      </c>
      <c r="Q63" s="119" t="s">
        <v>0</v>
      </c>
      <c r="R63" s="322">
        <f t="shared" si="618"/>
        <v>1288</v>
      </c>
      <c r="S63" s="48">
        <v>60</v>
      </c>
      <c r="T63" s="316">
        <v>112</v>
      </c>
      <c r="U63" s="48">
        <v>122</v>
      </c>
      <c r="V63" s="316">
        <v>158</v>
      </c>
      <c r="W63" s="48">
        <v>160</v>
      </c>
      <c r="X63" s="316">
        <v>137</v>
      </c>
      <c r="Y63" s="316">
        <v>156</v>
      </c>
      <c r="Z63" s="48">
        <v>78</v>
      </c>
      <c r="AA63" s="317">
        <v>88</v>
      </c>
      <c r="AB63" s="308">
        <v>98</v>
      </c>
      <c r="AC63" s="317">
        <v>66</v>
      </c>
      <c r="AD63" s="316">
        <v>53</v>
      </c>
      <c r="AE63" s="20" t="s">
        <v>138</v>
      </c>
      <c r="AF63" s="120" t="s">
        <v>3</v>
      </c>
      <c r="AG63" s="19" t="s">
        <v>69</v>
      </c>
      <c r="AH63" s="119" t="s">
        <v>0</v>
      </c>
      <c r="AI63" s="322">
        <f t="shared" si="399"/>
        <v>966</v>
      </c>
      <c r="AJ63" s="334">
        <v>94</v>
      </c>
      <c r="AK63" s="335">
        <v>85</v>
      </c>
      <c r="AL63" s="335">
        <v>58</v>
      </c>
      <c r="AM63" s="335">
        <v>66</v>
      </c>
      <c r="AN63" s="335">
        <v>143</v>
      </c>
      <c r="AO63" s="335">
        <v>114</v>
      </c>
      <c r="AP63" s="335">
        <v>99</v>
      </c>
      <c r="AQ63" s="335">
        <v>100</v>
      </c>
      <c r="AR63" s="334">
        <v>63</v>
      </c>
      <c r="AS63" s="336">
        <v>144</v>
      </c>
      <c r="AT63" s="20" t="s">
        <v>138</v>
      </c>
      <c r="AU63" s="120" t="s">
        <v>3</v>
      </c>
      <c r="AV63" s="19" t="s">
        <v>69</v>
      </c>
      <c r="AW63" s="119" t="s">
        <v>0</v>
      </c>
      <c r="AX63" s="322">
        <f t="shared" si="378"/>
        <v>786</v>
      </c>
      <c r="AY63" s="334">
        <v>79</v>
      </c>
      <c r="AZ63" s="335">
        <v>59</v>
      </c>
      <c r="BA63" s="335">
        <v>86</v>
      </c>
      <c r="BB63" s="335">
        <v>63</v>
      </c>
      <c r="BC63" s="335">
        <v>50</v>
      </c>
      <c r="BD63" s="335">
        <v>71</v>
      </c>
      <c r="BE63" s="335">
        <v>57</v>
      </c>
      <c r="BF63" s="335">
        <v>108</v>
      </c>
      <c r="BG63" s="334">
        <v>100</v>
      </c>
      <c r="BH63" s="336">
        <v>113</v>
      </c>
      <c r="BI63" s="20" t="s">
        <v>138</v>
      </c>
      <c r="BJ63" s="120" t="s">
        <v>3</v>
      </c>
    </row>
    <row r="64" spans="1:62" ht="21.75" customHeight="1">
      <c r="A64" s="117"/>
      <c r="B64" s="119" t="s">
        <v>1</v>
      </c>
      <c r="C64" s="315">
        <f t="shared" si="376"/>
        <v>2585</v>
      </c>
      <c r="D64" s="48">
        <v>242</v>
      </c>
      <c r="E64" s="316">
        <v>305</v>
      </c>
      <c r="F64" s="48">
        <v>263</v>
      </c>
      <c r="G64" s="316">
        <v>266</v>
      </c>
      <c r="H64" s="48">
        <v>249</v>
      </c>
      <c r="I64" s="316">
        <v>214</v>
      </c>
      <c r="J64" s="48">
        <v>171</v>
      </c>
      <c r="K64" s="317">
        <v>359</v>
      </c>
      <c r="L64" s="308">
        <v>225</v>
      </c>
      <c r="M64" s="317">
        <v>291</v>
      </c>
      <c r="N64" s="118"/>
      <c r="O64" s="120" t="s">
        <v>4</v>
      </c>
      <c r="P64" s="117"/>
      <c r="Q64" s="119" t="s">
        <v>1</v>
      </c>
      <c r="R64" s="322">
        <f t="shared" si="618"/>
        <v>2451</v>
      </c>
      <c r="S64" s="48">
        <v>88</v>
      </c>
      <c r="T64" s="316">
        <v>237</v>
      </c>
      <c r="U64" s="48">
        <v>211</v>
      </c>
      <c r="V64" s="316">
        <v>307</v>
      </c>
      <c r="W64" s="48">
        <v>322</v>
      </c>
      <c r="X64" s="316">
        <v>212</v>
      </c>
      <c r="Y64" s="316">
        <v>259</v>
      </c>
      <c r="Z64" s="48">
        <v>193</v>
      </c>
      <c r="AA64" s="317">
        <v>188</v>
      </c>
      <c r="AB64" s="308">
        <v>211</v>
      </c>
      <c r="AC64" s="317">
        <v>119</v>
      </c>
      <c r="AD64" s="316">
        <v>104</v>
      </c>
      <c r="AE64" s="118"/>
      <c r="AF64" s="120" t="s">
        <v>4</v>
      </c>
      <c r="AG64" s="117"/>
      <c r="AH64" s="119" t="s">
        <v>1</v>
      </c>
      <c r="AI64" s="322">
        <f t="shared" si="399"/>
        <v>1813</v>
      </c>
      <c r="AJ64" s="334">
        <v>164</v>
      </c>
      <c r="AK64" s="335">
        <v>131</v>
      </c>
      <c r="AL64" s="335">
        <v>105</v>
      </c>
      <c r="AM64" s="335">
        <v>114</v>
      </c>
      <c r="AN64" s="335">
        <v>219</v>
      </c>
      <c r="AO64" s="335">
        <v>212</v>
      </c>
      <c r="AP64" s="335">
        <v>197</v>
      </c>
      <c r="AQ64" s="335">
        <v>246</v>
      </c>
      <c r="AR64" s="334">
        <v>123</v>
      </c>
      <c r="AS64" s="336">
        <v>302</v>
      </c>
      <c r="AT64" s="118"/>
      <c r="AU64" s="120" t="s">
        <v>4</v>
      </c>
      <c r="AV64" s="117"/>
      <c r="AW64" s="119" t="s">
        <v>1</v>
      </c>
      <c r="AX64" s="322">
        <f t="shared" si="378"/>
        <v>1654</v>
      </c>
      <c r="AY64" s="334">
        <v>126</v>
      </c>
      <c r="AZ64" s="335">
        <v>110</v>
      </c>
      <c r="BA64" s="335">
        <v>215</v>
      </c>
      <c r="BB64" s="335">
        <v>164</v>
      </c>
      <c r="BC64" s="335">
        <v>119</v>
      </c>
      <c r="BD64" s="335">
        <v>168</v>
      </c>
      <c r="BE64" s="335">
        <v>139</v>
      </c>
      <c r="BF64" s="335">
        <v>182</v>
      </c>
      <c r="BG64" s="334">
        <v>218</v>
      </c>
      <c r="BH64" s="336">
        <v>213</v>
      </c>
      <c r="BI64" s="118"/>
      <c r="BJ64" s="120" t="s">
        <v>4</v>
      </c>
    </row>
    <row r="65" spans="1:62" ht="21.75" customHeight="1">
      <c r="A65" s="1"/>
      <c r="B65" s="119" t="s">
        <v>9</v>
      </c>
      <c r="C65" s="315">
        <f t="shared" si="376"/>
        <v>2881</v>
      </c>
      <c r="D65" s="48">
        <f>SUM(D66:D67)</f>
        <v>284</v>
      </c>
      <c r="E65" s="48">
        <f t="shared" ref="E65" si="658">SUM(E66:E67)</f>
        <v>304</v>
      </c>
      <c r="F65" s="48">
        <f t="shared" ref="F65" si="659">SUM(F66:F67)</f>
        <v>312</v>
      </c>
      <c r="G65" s="48">
        <f t="shared" ref="G65" si="660">SUM(G66:G67)</f>
        <v>259</v>
      </c>
      <c r="H65" s="48">
        <f t="shared" ref="H65" si="661">SUM(H66:H67)</f>
        <v>259</v>
      </c>
      <c r="I65" s="48">
        <f t="shared" ref="I65" si="662">SUM(I66:I67)</f>
        <v>243</v>
      </c>
      <c r="J65" s="48">
        <f t="shared" ref="J65" si="663">SUM(J66:J67)</f>
        <v>178</v>
      </c>
      <c r="K65" s="48">
        <f t="shared" ref="K65" si="664">SUM(K66:K67)</f>
        <v>407</v>
      </c>
      <c r="L65" s="48">
        <f t="shared" ref="L65" si="665">SUM(L66:L67)</f>
        <v>282</v>
      </c>
      <c r="M65" s="48">
        <f t="shared" ref="M65" si="666">SUM(M66:M67)</f>
        <v>353</v>
      </c>
      <c r="N65" s="20" t="s">
        <v>139</v>
      </c>
      <c r="O65" s="120" t="s">
        <v>10</v>
      </c>
      <c r="P65" s="1"/>
      <c r="Q65" s="119" t="s">
        <v>9</v>
      </c>
      <c r="R65" s="322">
        <f t="shared" si="618"/>
        <v>2631</v>
      </c>
      <c r="S65" s="308">
        <f>SUM(S66:S67)</f>
        <v>106</v>
      </c>
      <c r="T65" s="308">
        <f t="shared" ref="T65" si="667">SUM(T66:T67)</f>
        <v>226</v>
      </c>
      <c r="U65" s="308">
        <f t="shared" ref="U65" si="668">SUM(U66:U67)</f>
        <v>230</v>
      </c>
      <c r="V65" s="308">
        <f t="shared" ref="V65" si="669">SUM(V66:V67)</f>
        <v>346</v>
      </c>
      <c r="W65" s="308">
        <f t="shared" ref="W65" si="670">SUM(W66:W67)</f>
        <v>328</v>
      </c>
      <c r="X65" s="308">
        <f t="shared" ref="X65" si="671">SUM(X66:X67)</f>
        <v>217</v>
      </c>
      <c r="Y65" s="308">
        <f t="shared" ref="Y65" si="672">SUM(Y66:Y67)</f>
        <v>283</v>
      </c>
      <c r="Z65" s="308">
        <f t="shared" ref="Z65" si="673">SUM(Z66:Z67)</f>
        <v>184</v>
      </c>
      <c r="AA65" s="308">
        <f t="shared" ref="AA65" si="674">SUM(AA66:AA67)</f>
        <v>187</v>
      </c>
      <c r="AB65" s="308">
        <f t="shared" ref="AB65" si="675">SUM(AB66:AB67)</f>
        <v>248</v>
      </c>
      <c r="AC65" s="308">
        <f t="shared" ref="AC65" si="676">SUM(AC66:AC67)</f>
        <v>163</v>
      </c>
      <c r="AD65" s="308">
        <f t="shared" ref="AD65" si="677">SUM(AD66:AD67)</f>
        <v>113</v>
      </c>
      <c r="AE65" s="20" t="s">
        <v>139</v>
      </c>
      <c r="AF65" s="120" t="s">
        <v>10</v>
      </c>
      <c r="AG65" s="1"/>
      <c r="AH65" s="119" t="s">
        <v>9</v>
      </c>
      <c r="AI65" s="322">
        <f t="shared" si="399"/>
        <v>1935</v>
      </c>
      <c r="AJ65" s="334">
        <f>SUM(AJ66:AJ67)</f>
        <v>201</v>
      </c>
      <c r="AK65" s="334">
        <f t="shared" ref="AK65" si="678">SUM(AK66:AK67)</f>
        <v>126</v>
      </c>
      <c r="AL65" s="334">
        <f t="shared" ref="AL65" si="679">SUM(AL66:AL67)</f>
        <v>137</v>
      </c>
      <c r="AM65" s="334">
        <f t="shared" ref="AM65" si="680">SUM(AM66:AM67)</f>
        <v>124</v>
      </c>
      <c r="AN65" s="334">
        <f t="shared" ref="AN65" si="681">SUM(AN66:AN67)</f>
        <v>263</v>
      </c>
      <c r="AO65" s="334">
        <f t="shared" ref="AO65" si="682">SUM(AO66:AO67)</f>
        <v>201</v>
      </c>
      <c r="AP65" s="334">
        <f t="shared" ref="AP65" si="683">SUM(AP66:AP67)</f>
        <v>191</v>
      </c>
      <c r="AQ65" s="334">
        <f t="shared" ref="AQ65" si="684">SUM(AQ66:AQ67)</f>
        <v>227</v>
      </c>
      <c r="AR65" s="334">
        <f t="shared" ref="AR65" si="685">SUM(AR66:AR67)</f>
        <v>136</v>
      </c>
      <c r="AS65" s="334">
        <f t="shared" ref="AS65" si="686">SUM(AS66:AS67)</f>
        <v>329</v>
      </c>
      <c r="AT65" s="20" t="s">
        <v>139</v>
      </c>
      <c r="AU65" s="120" t="s">
        <v>10</v>
      </c>
      <c r="AV65" s="1"/>
      <c r="AW65" s="119" t="s">
        <v>9</v>
      </c>
      <c r="AX65" s="322">
        <f>SUM(AY65:BH65)</f>
        <v>1761</v>
      </c>
      <c r="AY65" s="334">
        <f t="shared" ref="AY65" si="687">SUM(AY66:AY67)</f>
        <v>139</v>
      </c>
      <c r="AZ65" s="334">
        <f t="shared" ref="AZ65" si="688">SUM(AZ66:AZ67)</f>
        <v>136</v>
      </c>
      <c r="BA65" s="334">
        <f t="shared" ref="BA65" si="689">SUM(BA66:BA67)</f>
        <v>201</v>
      </c>
      <c r="BB65" s="334">
        <f t="shared" ref="BB65" si="690">SUM(BB66:BB67)</f>
        <v>182</v>
      </c>
      <c r="BC65" s="334">
        <f t="shared" ref="BC65" si="691">SUM(BC66:BC67)</f>
        <v>117</v>
      </c>
      <c r="BD65" s="334">
        <f t="shared" ref="BD65" si="692">SUM(BD66:BD67)</f>
        <v>175</v>
      </c>
      <c r="BE65" s="334">
        <f t="shared" ref="BE65" si="693">SUM(BE66:BE67)</f>
        <v>149</v>
      </c>
      <c r="BF65" s="334">
        <f t="shared" ref="BF65" si="694">SUM(BF66:BF67)</f>
        <v>197</v>
      </c>
      <c r="BG65" s="334">
        <f t="shared" ref="BG65" si="695">SUM(BG66:BG67)</f>
        <v>239</v>
      </c>
      <c r="BH65" s="334">
        <f t="shared" ref="BH65" si="696">SUM(BH66:BH67)</f>
        <v>226</v>
      </c>
      <c r="BI65" s="20" t="s">
        <v>139</v>
      </c>
      <c r="BJ65" s="120" t="s">
        <v>10</v>
      </c>
    </row>
    <row r="66" spans="1:62" ht="21.75" customHeight="1">
      <c r="A66" s="13" t="s">
        <v>70</v>
      </c>
      <c r="B66" s="119" t="s">
        <v>0</v>
      </c>
      <c r="C66" s="322">
        <f t="shared" si="376"/>
        <v>779</v>
      </c>
      <c r="D66" s="48">
        <v>56</v>
      </c>
      <c r="E66" s="316">
        <v>104</v>
      </c>
      <c r="F66" s="48">
        <v>71</v>
      </c>
      <c r="G66" s="48">
        <v>72</v>
      </c>
      <c r="H66" s="316">
        <v>63</v>
      </c>
      <c r="I66" s="316">
        <v>60</v>
      </c>
      <c r="J66" s="48">
        <v>44</v>
      </c>
      <c r="K66" s="316">
        <v>118</v>
      </c>
      <c r="L66" s="48">
        <v>96</v>
      </c>
      <c r="M66" s="316">
        <v>95</v>
      </c>
      <c r="N66" s="16" t="s">
        <v>140</v>
      </c>
      <c r="O66" s="120" t="s">
        <v>3</v>
      </c>
      <c r="P66" s="13" t="s">
        <v>70</v>
      </c>
      <c r="Q66" s="119" t="s">
        <v>0</v>
      </c>
      <c r="R66" s="322">
        <f t="shared" si="618"/>
        <v>662</v>
      </c>
      <c r="S66" s="48">
        <v>29</v>
      </c>
      <c r="T66" s="316">
        <v>68</v>
      </c>
      <c r="U66" s="48">
        <v>59</v>
      </c>
      <c r="V66" s="48">
        <v>78</v>
      </c>
      <c r="W66" s="316">
        <v>80</v>
      </c>
      <c r="X66" s="316">
        <v>51</v>
      </c>
      <c r="Y66" s="316">
        <v>79</v>
      </c>
      <c r="Z66" s="48">
        <v>54</v>
      </c>
      <c r="AA66" s="316">
        <v>45</v>
      </c>
      <c r="AB66" s="48">
        <v>50</v>
      </c>
      <c r="AC66" s="316">
        <v>36</v>
      </c>
      <c r="AD66" s="316">
        <v>33</v>
      </c>
      <c r="AE66" s="16" t="s">
        <v>140</v>
      </c>
      <c r="AF66" s="120" t="s">
        <v>3</v>
      </c>
      <c r="AG66" s="13" t="s">
        <v>70</v>
      </c>
      <c r="AH66" s="119" t="s">
        <v>0</v>
      </c>
      <c r="AI66" s="322">
        <f t="shared" si="399"/>
        <v>491</v>
      </c>
      <c r="AJ66" s="308">
        <v>61</v>
      </c>
      <c r="AK66" s="318">
        <v>34</v>
      </c>
      <c r="AL66" s="318">
        <v>50</v>
      </c>
      <c r="AM66" s="308">
        <v>40</v>
      </c>
      <c r="AN66" s="318">
        <v>68</v>
      </c>
      <c r="AO66" s="308">
        <v>50</v>
      </c>
      <c r="AP66" s="318">
        <v>41</v>
      </c>
      <c r="AQ66" s="308">
        <v>47</v>
      </c>
      <c r="AR66" s="318">
        <v>34</v>
      </c>
      <c r="AS66" s="340">
        <v>66</v>
      </c>
      <c r="AT66" s="16" t="s">
        <v>140</v>
      </c>
      <c r="AU66" s="120" t="s">
        <v>3</v>
      </c>
      <c r="AV66" s="13" t="s">
        <v>70</v>
      </c>
      <c r="AW66" s="119" t="s">
        <v>0</v>
      </c>
      <c r="AX66" s="322">
        <f t="shared" si="378"/>
        <v>420</v>
      </c>
      <c r="AY66" s="308">
        <v>27</v>
      </c>
      <c r="AZ66" s="318">
        <v>30</v>
      </c>
      <c r="BA66" s="318">
        <v>50</v>
      </c>
      <c r="BB66" s="308">
        <v>42</v>
      </c>
      <c r="BC66" s="318">
        <v>30</v>
      </c>
      <c r="BD66" s="308">
        <v>46</v>
      </c>
      <c r="BE66" s="318">
        <v>32</v>
      </c>
      <c r="BF66" s="308">
        <v>48</v>
      </c>
      <c r="BG66" s="318">
        <v>60</v>
      </c>
      <c r="BH66" s="340">
        <v>55</v>
      </c>
      <c r="BI66" s="16" t="s">
        <v>140</v>
      </c>
      <c r="BJ66" s="120" t="s">
        <v>3</v>
      </c>
    </row>
    <row r="67" spans="1:62" ht="21.75" customHeight="1" thickBot="1">
      <c r="A67" s="121"/>
      <c r="B67" s="122" t="s">
        <v>1</v>
      </c>
      <c r="C67" s="319">
        <f t="shared" si="376"/>
        <v>2102</v>
      </c>
      <c r="D67" s="314">
        <v>228</v>
      </c>
      <c r="E67" s="320">
        <v>200</v>
      </c>
      <c r="F67" s="314">
        <v>241</v>
      </c>
      <c r="G67" s="314">
        <v>187</v>
      </c>
      <c r="H67" s="320">
        <v>196</v>
      </c>
      <c r="I67" s="320">
        <v>183</v>
      </c>
      <c r="J67" s="314">
        <v>134</v>
      </c>
      <c r="K67" s="320">
        <v>289</v>
      </c>
      <c r="L67" s="314">
        <v>186</v>
      </c>
      <c r="M67" s="320">
        <v>258</v>
      </c>
      <c r="N67" s="79" t="s">
        <v>141</v>
      </c>
      <c r="O67" s="124" t="s">
        <v>4</v>
      </c>
      <c r="P67" s="121"/>
      <c r="Q67" s="122" t="s">
        <v>1</v>
      </c>
      <c r="R67" s="319">
        <f t="shared" si="618"/>
        <v>1969</v>
      </c>
      <c r="S67" s="314">
        <v>77</v>
      </c>
      <c r="T67" s="320">
        <v>158</v>
      </c>
      <c r="U67" s="314">
        <v>171</v>
      </c>
      <c r="V67" s="314">
        <v>268</v>
      </c>
      <c r="W67" s="320">
        <v>248</v>
      </c>
      <c r="X67" s="320">
        <v>166</v>
      </c>
      <c r="Y67" s="320">
        <v>204</v>
      </c>
      <c r="Z67" s="314">
        <v>130</v>
      </c>
      <c r="AA67" s="320">
        <v>142</v>
      </c>
      <c r="AB67" s="314">
        <v>198</v>
      </c>
      <c r="AC67" s="320">
        <v>127</v>
      </c>
      <c r="AD67" s="320">
        <v>80</v>
      </c>
      <c r="AE67" s="79" t="s">
        <v>141</v>
      </c>
      <c r="AF67" s="124" t="s">
        <v>4</v>
      </c>
      <c r="AG67" s="121"/>
      <c r="AH67" s="122" t="s">
        <v>1</v>
      </c>
      <c r="AI67" s="319">
        <f t="shared" si="399"/>
        <v>1444</v>
      </c>
      <c r="AJ67" s="314">
        <v>140</v>
      </c>
      <c r="AK67" s="320">
        <v>92</v>
      </c>
      <c r="AL67" s="320">
        <v>87</v>
      </c>
      <c r="AM67" s="314">
        <v>84</v>
      </c>
      <c r="AN67" s="320">
        <v>195</v>
      </c>
      <c r="AO67" s="314">
        <v>151</v>
      </c>
      <c r="AP67" s="320">
        <v>150</v>
      </c>
      <c r="AQ67" s="314">
        <v>180</v>
      </c>
      <c r="AR67" s="320">
        <v>102</v>
      </c>
      <c r="AS67" s="341">
        <v>263</v>
      </c>
      <c r="AT67" s="79" t="s">
        <v>141</v>
      </c>
      <c r="AU67" s="124" t="s">
        <v>4</v>
      </c>
      <c r="AV67" s="121"/>
      <c r="AW67" s="122" t="s">
        <v>1</v>
      </c>
      <c r="AX67" s="319">
        <f t="shared" si="378"/>
        <v>1341</v>
      </c>
      <c r="AY67" s="314">
        <v>112</v>
      </c>
      <c r="AZ67" s="320">
        <v>106</v>
      </c>
      <c r="BA67" s="320">
        <v>151</v>
      </c>
      <c r="BB67" s="314">
        <v>140</v>
      </c>
      <c r="BC67" s="320">
        <v>87</v>
      </c>
      <c r="BD67" s="314">
        <v>129</v>
      </c>
      <c r="BE67" s="320">
        <v>117</v>
      </c>
      <c r="BF67" s="314">
        <v>149</v>
      </c>
      <c r="BG67" s="320">
        <v>179</v>
      </c>
      <c r="BH67" s="341">
        <v>171</v>
      </c>
      <c r="BI67" s="79" t="s">
        <v>141</v>
      </c>
      <c r="BJ67" s="124" t="s">
        <v>4</v>
      </c>
    </row>
    <row r="68" spans="1:62" ht="12.75" customHeight="1">
      <c r="A68" s="23" t="s">
        <v>522</v>
      </c>
      <c r="B68" s="80"/>
      <c r="C68" s="125"/>
      <c r="O68" s="80"/>
      <c r="P68" s="23" t="s">
        <v>522</v>
      </c>
      <c r="Q68" s="80"/>
      <c r="R68" s="125"/>
      <c r="AF68" s="80"/>
      <c r="AG68" s="23" t="s">
        <v>522</v>
      </c>
      <c r="AH68" s="80"/>
      <c r="AI68" s="125"/>
      <c r="AU68" s="80"/>
      <c r="AV68" s="23" t="s">
        <v>522</v>
      </c>
      <c r="AW68" s="80"/>
      <c r="AX68" s="125"/>
      <c r="BJ68" s="80"/>
    </row>
    <row r="69" spans="1:62" ht="12.75" customHeight="1">
      <c r="A69" s="23" t="s">
        <v>737</v>
      </c>
      <c r="B69" s="80"/>
      <c r="C69" s="125"/>
      <c r="N69" s="27"/>
      <c r="O69" s="27" t="s">
        <v>735</v>
      </c>
      <c r="P69" s="23" t="s">
        <v>737</v>
      </c>
      <c r="Q69" s="80"/>
      <c r="R69" s="125"/>
      <c r="AF69" s="27" t="s">
        <v>735</v>
      </c>
      <c r="AG69" s="23" t="s">
        <v>737</v>
      </c>
      <c r="AH69" s="80"/>
      <c r="AI69" s="125"/>
      <c r="AU69" s="27" t="s">
        <v>735</v>
      </c>
      <c r="AV69" s="23" t="s">
        <v>737</v>
      </c>
      <c r="AW69" s="80"/>
      <c r="AX69" s="125"/>
      <c r="BJ69" s="27" t="s">
        <v>735</v>
      </c>
    </row>
    <row r="70" spans="1:62">
      <c r="C70" s="125"/>
      <c r="R70" s="125"/>
      <c r="AI70" s="125"/>
      <c r="AX70" s="125"/>
    </row>
    <row r="71" spans="1:62">
      <c r="C71" s="125"/>
      <c r="R71" s="125"/>
      <c r="AI71" s="125"/>
      <c r="AX71" s="125"/>
    </row>
    <row r="72" spans="1:62">
      <c r="C72" s="125"/>
      <c r="R72" s="125"/>
      <c r="AI72" s="125"/>
      <c r="AX72" s="125"/>
    </row>
    <row r="73" spans="1:62">
      <c r="C73" s="125"/>
      <c r="R73" s="125"/>
      <c r="AI73" s="125"/>
      <c r="AX73" s="125"/>
    </row>
    <row r="74" spans="1:62">
      <c r="C74" s="125"/>
      <c r="R74" s="125"/>
      <c r="AI74" s="125"/>
      <c r="AX74" s="125"/>
    </row>
    <row r="75" spans="1:62">
      <c r="C75" s="125"/>
      <c r="R75" s="125"/>
      <c r="AI75" s="125"/>
      <c r="AX75" s="125"/>
    </row>
    <row r="76" spans="1:62">
      <c r="C76" s="125"/>
      <c r="R76" s="125"/>
      <c r="AI76" s="125"/>
      <c r="AX76" s="125"/>
    </row>
    <row r="77" spans="1:62">
      <c r="C77" s="125"/>
      <c r="R77" s="125"/>
      <c r="AI77" s="125"/>
      <c r="AX77" s="125"/>
    </row>
    <row r="78" spans="1:62">
      <c r="C78" s="125"/>
      <c r="R78" s="125"/>
      <c r="AI78" s="125"/>
      <c r="AX78" s="125"/>
    </row>
    <row r="79" spans="1:62">
      <c r="C79" s="125"/>
      <c r="R79" s="125"/>
      <c r="AI79" s="125"/>
      <c r="AX79" s="125"/>
    </row>
    <row r="80" spans="1:62">
      <c r="C80" s="125"/>
      <c r="R80" s="125"/>
      <c r="AI80" s="125"/>
      <c r="AX80" s="125"/>
    </row>
    <row r="81" spans="3:50">
      <c r="C81" s="125"/>
      <c r="R81" s="125"/>
      <c r="AI81" s="125"/>
      <c r="AX81" s="125"/>
    </row>
    <row r="82" spans="3:50">
      <c r="C82" s="125"/>
      <c r="R82" s="125"/>
      <c r="AI82" s="125"/>
      <c r="AX82" s="125"/>
    </row>
    <row r="83" spans="3:50">
      <c r="C83" s="125"/>
      <c r="R83" s="125"/>
      <c r="AI83" s="125"/>
      <c r="AX83" s="125"/>
    </row>
    <row r="84" spans="3:50">
      <c r="C84" s="125"/>
      <c r="R84" s="125"/>
      <c r="AI84" s="125"/>
      <c r="AX84" s="125"/>
    </row>
    <row r="85" spans="3:50">
      <c r="C85" s="125"/>
      <c r="R85" s="125"/>
      <c r="AI85" s="125"/>
      <c r="AX85" s="125"/>
    </row>
    <row r="86" spans="3:50">
      <c r="C86" s="125"/>
      <c r="R86" s="125"/>
      <c r="AI86" s="125"/>
      <c r="AX86" s="125"/>
    </row>
    <row r="87" spans="3:50">
      <c r="C87" s="125"/>
      <c r="R87" s="125"/>
      <c r="AI87" s="125"/>
      <c r="AX87" s="125"/>
    </row>
    <row r="88" spans="3:50">
      <c r="C88" s="125"/>
      <c r="R88" s="125"/>
      <c r="AI88" s="125"/>
      <c r="AX88" s="125"/>
    </row>
  </sheetData>
  <mergeCells count="29">
    <mergeCell ref="A39:B40"/>
    <mergeCell ref="P3:Q4"/>
    <mergeCell ref="P39:Q40"/>
    <mergeCell ref="BI39:BJ39"/>
    <mergeCell ref="BI40:BJ40"/>
    <mergeCell ref="BI4:BJ4"/>
    <mergeCell ref="BI3:BJ3"/>
    <mergeCell ref="AG3:AH4"/>
    <mergeCell ref="AG39:AH40"/>
    <mergeCell ref="AV3:AW4"/>
    <mergeCell ref="AV39:AW40"/>
    <mergeCell ref="X37:AF37"/>
    <mergeCell ref="P37:W37"/>
    <mergeCell ref="I37:O37"/>
    <mergeCell ref="A37:H37"/>
    <mergeCell ref="BD1:BJ1"/>
    <mergeCell ref="BD37:BJ37"/>
    <mergeCell ref="AV37:BC37"/>
    <mergeCell ref="A1:H1"/>
    <mergeCell ref="I1:O1"/>
    <mergeCell ref="P1:W1"/>
    <mergeCell ref="X1:AF1"/>
    <mergeCell ref="AG1:AN1"/>
    <mergeCell ref="A3:B4"/>
    <mergeCell ref="D2:E2"/>
    <mergeCell ref="AG37:AN37"/>
    <mergeCell ref="AO37:AU37"/>
    <mergeCell ref="AO1:AU1"/>
    <mergeCell ref="AV1:BC1"/>
  </mergeCells>
  <phoneticPr fontId="7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useFirstPageNumber="1" r:id="rId1"/>
  <headerFooter differentOddEven="1"/>
  <rowBreaks count="1" manualBreakCount="1">
    <brk id="36" max="59" man="1"/>
  </rowBreaks>
  <colBreaks count="7" manualBreakCount="7">
    <brk id="8" max="68" man="1"/>
    <brk id="15" max="1048575" man="1"/>
    <brk id="23" max="68" man="1"/>
    <brk id="32" max="1048575" man="1"/>
    <brk id="40" max="68" man="1"/>
    <brk id="47" max="1048575" man="1"/>
    <brk id="55" max="6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84"/>
  <sheetViews>
    <sheetView view="pageBreakPreview" topLeftCell="A61" zoomScaleNormal="100" zoomScaleSheetLayoutView="100" workbookViewId="0">
      <selection activeCell="K75" sqref="K75"/>
    </sheetView>
  </sheetViews>
  <sheetFormatPr defaultRowHeight="11.25"/>
  <cols>
    <col min="1" max="1" width="12.625" style="24" customWidth="1"/>
    <col min="2" max="7" width="11.125" style="24" customWidth="1"/>
    <col min="8" max="11" width="11.125" style="25" customWidth="1"/>
    <col min="12" max="12" width="11.125" style="81" customWidth="1"/>
    <col min="13" max="13" width="11.125" style="82" customWidth="1"/>
    <col min="14" max="14" width="12.625" style="24" customWidth="1"/>
    <col min="15" max="16384" width="9" style="10"/>
  </cols>
  <sheetData>
    <row r="1" spans="1:14" s="6" customFormat="1" ht="26.25" customHeight="1">
      <c r="A1" s="812" t="s">
        <v>860</v>
      </c>
      <c r="B1" s="812"/>
      <c r="C1" s="812"/>
      <c r="D1" s="812"/>
      <c r="E1" s="812"/>
      <c r="F1" s="812"/>
      <c r="G1" s="812"/>
      <c r="H1" s="810" t="s">
        <v>861</v>
      </c>
      <c r="I1" s="810"/>
      <c r="J1" s="810"/>
      <c r="K1" s="810"/>
      <c r="L1" s="810"/>
      <c r="M1" s="810"/>
      <c r="N1" s="810"/>
    </row>
    <row r="2" spans="1:14" ht="20.25" customHeight="1" thickBot="1">
      <c r="A2" s="7" t="s">
        <v>55</v>
      </c>
      <c r="B2" s="7"/>
      <c r="C2" s="7"/>
      <c r="D2" s="7"/>
      <c r="E2" s="7"/>
      <c r="F2" s="7"/>
      <c r="G2" s="7"/>
      <c r="H2" s="51"/>
      <c r="I2" s="51"/>
      <c r="J2" s="51"/>
      <c r="K2" s="51"/>
      <c r="L2" s="52"/>
      <c r="M2" s="53"/>
      <c r="N2" s="9" t="s">
        <v>370</v>
      </c>
    </row>
    <row r="3" spans="1:14" ht="15.75" customHeight="1">
      <c r="A3" s="54" t="s">
        <v>143</v>
      </c>
      <c r="B3" s="55">
        <v>2010</v>
      </c>
      <c r="C3" s="56"/>
      <c r="D3" s="56"/>
      <c r="E3" s="56"/>
      <c r="F3" s="57"/>
      <c r="G3" s="57"/>
      <c r="H3" s="55">
        <v>2011</v>
      </c>
      <c r="I3" s="56"/>
      <c r="J3" s="56"/>
      <c r="K3" s="56"/>
      <c r="L3" s="57"/>
      <c r="M3" s="57"/>
      <c r="N3" s="58" t="s">
        <v>144</v>
      </c>
    </row>
    <row r="4" spans="1:14" ht="15.75" customHeight="1">
      <c r="A4" s="54" t="s">
        <v>71</v>
      </c>
      <c r="B4" s="59" t="s">
        <v>406</v>
      </c>
      <c r="C4" s="60"/>
      <c r="D4" s="61"/>
      <c r="E4" s="60" t="s">
        <v>407</v>
      </c>
      <c r="F4" s="60"/>
      <c r="G4" s="60"/>
      <c r="H4" s="59" t="s">
        <v>401</v>
      </c>
      <c r="I4" s="60"/>
      <c r="J4" s="61"/>
      <c r="K4" s="60" t="s">
        <v>405</v>
      </c>
      <c r="L4" s="60"/>
      <c r="M4" s="60"/>
      <c r="N4" s="58" t="s">
        <v>145</v>
      </c>
    </row>
    <row r="5" spans="1:14" ht="15.75" customHeight="1">
      <c r="A5" s="62" t="s">
        <v>146</v>
      </c>
      <c r="B5" s="63" t="s">
        <v>402</v>
      </c>
      <c r="C5" s="64" t="s">
        <v>403</v>
      </c>
      <c r="D5" s="65" t="s">
        <v>404</v>
      </c>
      <c r="E5" s="66" t="s">
        <v>402</v>
      </c>
      <c r="F5" s="64" t="s">
        <v>403</v>
      </c>
      <c r="G5" s="67" t="s">
        <v>404</v>
      </c>
      <c r="H5" s="63" t="s">
        <v>402</v>
      </c>
      <c r="I5" s="64" t="s">
        <v>403</v>
      </c>
      <c r="J5" s="65" t="s">
        <v>404</v>
      </c>
      <c r="K5" s="66" t="s">
        <v>402</v>
      </c>
      <c r="L5" s="64" t="s">
        <v>403</v>
      </c>
      <c r="M5" s="67" t="s">
        <v>404</v>
      </c>
      <c r="N5" s="68" t="s">
        <v>400</v>
      </c>
    </row>
    <row r="6" spans="1:14" s="22" customFormat="1" ht="27.75" customHeight="1">
      <c r="A6" s="69" t="s">
        <v>147</v>
      </c>
      <c r="B6" s="346">
        <v>1077535</v>
      </c>
      <c r="C6" s="346">
        <v>543233</v>
      </c>
      <c r="D6" s="346">
        <v>534302</v>
      </c>
      <c r="E6" s="347">
        <v>100</v>
      </c>
      <c r="F6" s="347">
        <v>50.414418093147781</v>
      </c>
      <c r="G6" s="347">
        <v>49.585581906852219</v>
      </c>
      <c r="H6" s="346">
        <v>1088489</v>
      </c>
      <c r="I6" s="346">
        <v>548382</v>
      </c>
      <c r="J6" s="346">
        <v>540107</v>
      </c>
      <c r="K6" s="347">
        <v>100</v>
      </c>
      <c r="L6" s="347">
        <v>48.951402266263663</v>
      </c>
      <c r="M6" s="347">
        <v>48.212733138259225</v>
      </c>
      <c r="N6" s="21" t="s">
        <v>148</v>
      </c>
    </row>
    <row r="7" spans="1:14" ht="27.75" customHeight="1">
      <c r="A7" s="19" t="s">
        <v>149</v>
      </c>
      <c r="B7" s="344">
        <v>54123</v>
      </c>
      <c r="C7" s="344">
        <v>27939</v>
      </c>
      <c r="D7" s="344">
        <v>26184</v>
      </c>
      <c r="E7" s="50">
        <v>5.022853085978646</v>
      </c>
      <c r="F7" s="50">
        <v>2.5928624128218574</v>
      </c>
      <c r="G7" s="50">
        <v>2.4299906731567886</v>
      </c>
      <c r="H7" s="344">
        <v>54839</v>
      </c>
      <c r="I7" s="344">
        <v>28359</v>
      </c>
      <c r="J7" s="344">
        <v>26480</v>
      </c>
      <c r="K7" s="50">
        <v>4.8952116387475026</v>
      </c>
      <c r="L7" s="50">
        <v>2.531470429133289</v>
      </c>
      <c r="M7" s="50">
        <v>2.3637412096142141</v>
      </c>
      <c r="N7" s="70" t="s">
        <v>150</v>
      </c>
    </row>
    <row r="8" spans="1:14" ht="27.75" customHeight="1">
      <c r="A8" s="19" t="s">
        <v>151</v>
      </c>
      <c r="B8" s="344">
        <v>58059</v>
      </c>
      <c r="C8" s="344">
        <v>30115</v>
      </c>
      <c r="D8" s="344">
        <v>27944</v>
      </c>
      <c r="E8" s="50">
        <v>5.3881312439967148</v>
      </c>
      <c r="F8" s="50">
        <v>2.7948048091245297</v>
      </c>
      <c r="G8" s="50">
        <v>2.5933264348721852</v>
      </c>
      <c r="H8" s="344">
        <v>55598</v>
      </c>
      <c r="I8" s="344">
        <v>28615</v>
      </c>
      <c r="J8" s="344">
        <v>26983</v>
      </c>
      <c r="K8" s="50">
        <v>4.9629638886756444</v>
      </c>
      <c r="L8" s="50">
        <v>2.554322307896931</v>
      </c>
      <c r="M8" s="50">
        <v>2.4086415807787134</v>
      </c>
      <c r="N8" s="70" t="s">
        <v>152</v>
      </c>
    </row>
    <row r="9" spans="1:14" ht="27.75" customHeight="1">
      <c r="A9" s="19" t="s">
        <v>56</v>
      </c>
      <c r="B9" s="344">
        <v>78725</v>
      </c>
      <c r="C9" s="344">
        <v>41139</v>
      </c>
      <c r="D9" s="344">
        <v>37586</v>
      </c>
      <c r="E9" s="50">
        <v>7.3060271824117073</v>
      </c>
      <c r="F9" s="50">
        <v>3.8178806256873323</v>
      </c>
      <c r="G9" s="50">
        <v>3.4881465567243755</v>
      </c>
      <c r="H9" s="344">
        <v>75405</v>
      </c>
      <c r="I9" s="344">
        <v>39391</v>
      </c>
      <c r="J9" s="344">
        <v>36014</v>
      </c>
      <c r="K9" s="50">
        <v>6.7310387428610197</v>
      </c>
      <c r="L9" s="50">
        <v>3.5162435796039846</v>
      </c>
      <c r="M9" s="50">
        <v>3.2147951632570351</v>
      </c>
      <c r="N9" s="70" t="s">
        <v>153</v>
      </c>
    </row>
    <row r="10" spans="1:14" ht="27.75" customHeight="1">
      <c r="A10" s="19" t="s">
        <v>154</v>
      </c>
      <c r="B10" s="344">
        <v>87316</v>
      </c>
      <c r="C10" s="344">
        <v>45782</v>
      </c>
      <c r="D10" s="344">
        <v>41534</v>
      </c>
      <c r="E10" s="50">
        <v>8.1033098692849883</v>
      </c>
      <c r="F10" s="50">
        <v>4.2487715016217571</v>
      </c>
      <c r="G10" s="50">
        <v>3.8545383676632317</v>
      </c>
      <c r="H10" s="344">
        <v>86870</v>
      </c>
      <c r="I10" s="344">
        <v>45599</v>
      </c>
      <c r="J10" s="344">
        <v>41271</v>
      </c>
      <c r="K10" s="50">
        <v>7.7544637038967812</v>
      </c>
      <c r="L10" s="50">
        <v>4.0704016396223013</v>
      </c>
      <c r="M10" s="50">
        <v>3.6840620642744799</v>
      </c>
      <c r="N10" s="70" t="s">
        <v>155</v>
      </c>
    </row>
    <row r="11" spans="1:14" ht="27.75" customHeight="1">
      <c r="A11" s="19" t="s">
        <v>57</v>
      </c>
      <c r="B11" s="344">
        <v>73021</v>
      </c>
      <c r="C11" s="344">
        <v>37398</v>
      </c>
      <c r="D11" s="344">
        <v>35623</v>
      </c>
      <c r="E11" s="50">
        <v>6.7766708273977176</v>
      </c>
      <c r="F11" s="50">
        <v>3.4706993276320492</v>
      </c>
      <c r="G11" s="50">
        <v>3.3059714997656688</v>
      </c>
      <c r="H11" s="344">
        <v>76879</v>
      </c>
      <c r="I11" s="344">
        <v>39476</v>
      </c>
      <c r="J11" s="344">
        <v>37403</v>
      </c>
      <c r="K11" s="50">
        <v>6.862615576054802</v>
      </c>
      <c r="L11" s="50">
        <v>3.5238311174747246</v>
      </c>
      <c r="M11" s="50">
        <v>3.338784458580077</v>
      </c>
      <c r="N11" s="70" t="s">
        <v>156</v>
      </c>
    </row>
    <row r="12" spans="1:14" ht="27.75" customHeight="1">
      <c r="A12" s="19" t="s">
        <v>58</v>
      </c>
      <c r="B12" s="344">
        <v>88127</v>
      </c>
      <c r="C12" s="344">
        <v>45302</v>
      </c>
      <c r="D12" s="344">
        <v>42825</v>
      </c>
      <c r="E12" s="50">
        <v>8.1785742458481625</v>
      </c>
      <c r="F12" s="50">
        <v>4.2042253847902851</v>
      </c>
      <c r="G12" s="50">
        <v>3.9743488610578774</v>
      </c>
      <c r="H12" s="344">
        <v>83353</v>
      </c>
      <c r="I12" s="344">
        <v>43070</v>
      </c>
      <c r="J12" s="344">
        <v>40283</v>
      </c>
      <c r="K12" s="50">
        <v>7.440518166350965</v>
      </c>
      <c r="L12" s="50">
        <v>3.8446500716799163</v>
      </c>
      <c r="M12" s="50">
        <v>3.5958680946710486</v>
      </c>
      <c r="N12" s="70" t="s">
        <v>157</v>
      </c>
    </row>
    <row r="13" spans="1:14" ht="27.75" customHeight="1">
      <c r="A13" s="19" t="s">
        <v>59</v>
      </c>
      <c r="B13" s="344">
        <v>93833</v>
      </c>
      <c r="C13" s="344">
        <v>48318</v>
      </c>
      <c r="D13" s="344">
        <v>45515</v>
      </c>
      <c r="E13" s="50">
        <v>8.7081162096822844</v>
      </c>
      <c r="F13" s="50">
        <v>4.4841234855480332</v>
      </c>
      <c r="G13" s="50">
        <v>4.2239927241342512</v>
      </c>
      <c r="H13" s="344">
        <v>96427</v>
      </c>
      <c r="I13" s="344">
        <v>49557</v>
      </c>
      <c r="J13" s="344">
        <v>46870</v>
      </c>
      <c r="K13" s="50">
        <v>8.6075707560222732</v>
      </c>
      <c r="L13" s="50">
        <v>4.4237131089445461</v>
      </c>
      <c r="M13" s="50">
        <v>4.1838576470777262</v>
      </c>
      <c r="N13" s="70" t="s">
        <v>158</v>
      </c>
    </row>
    <row r="14" spans="1:14" ht="27.75" customHeight="1">
      <c r="A14" s="19" t="s">
        <v>60</v>
      </c>
      <c r="B14" s="344">
        <v>103129</v>
      </c>
      <c r="C14" s="344">
        <v>51912</v>
      </c>
      <c r="D14" s="344">
        <v>51217</v>
      </c>
      <c r="E14" s="50">
        <v>9.5708260056517886</v>
      </c>
      <c r="F14" s="50">
        <v>4.8176625353236791</v>
      </c>
      <c r="G14" s="50">
        <v>4.7531634703281105</v>
      </c>
      <c r="H14" s="344">
        <v>99266</v>
      </c>
      <c r="I14" s="344">
        <v>49968</v>
      </c>
      <c r="J14" s="344">
        <v>49298</v>
      </c>
      <c r="K14" s="50">
        <v>8.8609945209050061</v>
      </c>
      <c r="L14" s="50">
        <v>4.4604010861783623</v>
      </c>
      <c r="M14" s="50">
        <v>4.4005934347266438</v>
      </c>
      <c r="N14" s="70" t="s">
        <v>159</v>
      </c>
    </row>
    <row r="15" spans="1:14" ht="27.75" customHeight="1">
      <c r="A15" s="19" t="s">
        <v>61</v>
      </c>
      <c r="B15" s="344">
        <v>107005</v>
      </c>
      <c r="C15" s="344">
        <v>52748</v>
      </c>
      <c r="D15" s="344">
        <v>54257</v>
      </c>
      <c r="E15" s="50">
        <v>9.9305358990659229</v>
      </c>
      <c r="F15" s="50">
        <v>4.8952470221384923</v>
      </c>
      <c r="G15" s="50">
        <v>5.0352888769274315</v>
      </c>
      <c r="H15" s="344">
        <v>109648</v>
      </c>
      <c r="I15" s="344">
        <v>54044</v>
      </c>
      <c r="J15" s="344">
        <v>55604</v>
      </c>
      <c r="K15" s="50">
        <v>9.7877453229523912</v>
      </c>
      <c r="L15" s="50">
        <v>4.8242458433682236</v>
      </c>
      <c r="M15" s="50">
        <v>4.9634994795841676</v>
      </c>
      <c r="N15" s="70" t="s">
        <v>160</v>
      </c>
    </row>
    <row r="16" spans="1:14" ht="27.75" customHeight="1">
      <c r="A16" s="19" t="s">
        <v>62</v>
      </c>
      <c r="B16" s="344">
        <v>98841</v>
      </c>
      <c r="C16" s="344">
        <v>50764</v>
      </c>
      <c r="D16" s="344">
        <v>48077</v>
      </c>
      <c r="E16" s="50">
        <v>9.1728806952906403</v>
      </c>
      <c r="F16" s="50">
        <v>4.7111230725684088</v>
      </c>
      <c r="G16" s="50">
        <v>4.4617576227222315</v>
      </c>
      <c r="H16" s="344">
        <v>97765</v>
      </c>
      <c r="I16" s="344">
        <v>50150</v>
      </c>
      <c r="J16" s="344">
        <v>47615</v>
      </c>
      <c r="K16" s="50">
        <v>8.7270075286228703</v>
      </c>
      <c r="L16" s="50">
        <v>4.4766473437368894</v>
      </c>
      <c r="M16" s="50">
        <v>4.2503601848859818</v>
      </c>
      <c r="N16" s="70" t="s">
        <v>161</v>
      </c>
    </row>
    <row r="17" spans="1:16" ht="27.75" customHeight="1">
      <c r="A17" s="19" t="s">
        <v>63</v>
      </c>
      <c r="B17" s="344">
        <v>78531</v>
      </c>
      <c r="C17" s="344">
        <v>41104</v>
      </c>
      <c r="D17" s="344">
        <v>37427</v>
      </c>
      <c r="E17" s="50">
        <v>7.2880231268589881</v>
      </c>
      <c r="F17" s="50">
        <v>3.8146324713350381</v>
      </c>
      <c r="G17" s="50">
        <v>3.47339065552395</v>
      </c>
      <c r="H17" s="344">
        <v>85845</v>
      </c>
      <c r="I17" s="344">
        <v>44613</v>
      </c>
      <c r="J17" s="344">
        <v>41232</v>
      </c>
      <c r="K17" s="50">
        <v>7.6629669236907922</v>
      </c>
      <c r="L17" s="50">
        <v>3.9823862003217116</v>
      </c>
      <c r="M17" s="50">
        <v>3.680580723369081</v>
      </c>
      <c r="N17" s="70" t="s">
        <v>162</v>
      </c>
    </row>
    <row r="18" spans="1:16" ht="27.75" customHeight="1">
      <c r="A18" s="19" t="s">
        <v>64</v>
      </c>
      <c r="B18" s="344">
        <v>48041</v>
      </c>
      <c r="C18" s="344">
        <v>24193</v>
      </c>
      <c r="D18" s="344">
        <v>23848</v>
      </c>
      <c r="E18" s="50">
        <v>4.4584166639598717</v>
      </c>
      <c r="F18" s="50">
        <v>2.245217092716246</v>
      </c>
      <c r="G18" s="50">
        <v>2.2131995712436252</v>
      </c>
      <c r="H18" s="344">
        <v>53779</v>
      </c>
      <c r="I18" s="344">
        <v>27139</v>
      </c>
      <c r="J18" s="344">
        <v>26640</v>
      </c>
      <c r="K18" s="50">
        <v>4.8005905782417981</v>
      </c>
      <c r="L18" s="50">
        <v>2.422566944400308</v>
      </c>
      <c r="M18" s="50">
        <v>2.3780236338414902</v>
      </c>
      <c r="N18" s="70" t="s">
        <v>163</v>
      </c>
    </row>
    <row r="19" spans="1:16" ht="27.75" customHeight="1">
      <c r="A19" s="19" t="s">
        <v>65</v>
      </c>
      <c r="B19" s="344">
        <v>33931</v>
      </c>
      <c r="C19" s="344">
        <v>16697</v>
      </c>
      <c r="D19" s="344">
        <v>17234</v>
      </c>
      <c r="E19" s="50">
        <v>3.1489464379347307</v>
      </c>
      <c r="F19" s="50">
        <v>1.5495552348647608</v>
      </c>
      <c r="G19" s="50">
        <v>1.59939120306997</v>
      </c>
      <c r="H19" s="344">
        <v>34228</v>
      </c>
      <c r="I19" s="344">
        <v>16810</v>
      </c>
      <c r="J19" s="344">
        <v>17418</v>
      </c>
      <c r="K19" s="50">
        <v>3.0553676028200645</v>
      </c>
      <c r="L19" s="50">
        <v>1.5005471953782075</v>
      </c>
      <c r="M19" s="50">
        <v>1.5548204074418572</v>
      </c>
      <c r="N19" s="70" t="s">
        <v>164</v>
      </c>
    </row>
    <row r="20" spans="1:16" ht="27.75" customHeight="1">
      <c r="A20" s="19" t="s">
        <v>518</v>
      </c>
      <c r="B20" s="344">
        <v>26786</v>
      </c>
      <c r="C20" s="344">
        <v>12284</v>
      </c>
      <c r="D20" s="344">
        <v>14502</v>
      </c>
      <c r="E20" s="50">
        <v>2.4858589280162593</v>
      </c>
      <c r="F20" s="50">
        <v>1.1400093732454166</v>
      </c>
      <c r="G20" s="50">
        <v>1.3458495547708427</v>
      </c>
      <c r="H20" s="344">
        <v>27258</v>
      </c>
      <c r="I20" s="344">
        <v>12633</v>
      </c>
      <c r="J20" s="344">
        <v>14625</v>
      </c>
      <c r="K20" s="50">
        <v>2.4331894974193444</v>
      </c>
      <c r="L20" s="50">
        <v>1.1276866578948779</v>
      </c>
      <c r="M20" s="50">
        <v>1.3055028395244666</v>
      </c>
      <c r="N20" s="70" t="s">
        <v>165</v>
      </c>
    </row>
    <row r="21" spans="1:16" ht="27.75" customHeight="1">
      <c r="A21" s="19" t="s">
        <v>67</v>
      </c>
      <c r="B21" s="344">
        <v>20726</v>
      </c>
      <c r="C21" s="344">
        <v>8712</v>
      </c>
      <c r="D21" s="344">
        <v>12014</v>
      </c>
      <c r="E21" s="50">
        <v>1.9234642030189275</v>
      </c>
      <c r="F21" s="50">
        <v>0.80851202049121373</v>
      </c>
      <c r="G21" s="50">
        <v>1.1149521825277138</v>
      </c>
      <c r="H21" s="344">
        <v>21920</v>
      </c>
      <c r="I21" s="344">
        <v>9375</v>
      </c>
      <c r="J21" s="344">
        <v>12545</v>
      </c>
      <c r="K21" s="50">
        <v>1.9566921191368418</v>
      </c>
      <c r="L21" s="50">
        <v>0.83686079456696594</v>
      </c>
      <c r="M21" s="50">
        <v>1.1198313245698759</v>
      </c>
      <c r="N21" s="70" t="s">
        <v>166</v>
      </c>
    </row>
    <row r="22" spans="1:16" ht="27.75" customHeight="1">
      <c r="A22" s="19" t="s">
        <v>68</v>
      </c>
      <c r="B22" s="344">
        <v>13760</v>
      </c>
      <c r="C22" s="344">
        <v>5024</v>
      </c>
      <c r="D22" s="344">
        <v>8736</v>
      </c>
      <c r="E22" s="50">
        <v>1.2769886825021923</v>
      </c>
      <c r="F22" s="50">
        <v>0.46624935616940516</v>
      </c>
      <c r="G22" s="50">
        <v>0.81073932633278722</v>
      </c>
      <c r="H22" s="344">
        <v>15001</v>
      </c>
      <c r="I22" s="344">
        <v>5546</v>
      </c>
      <c r="J22" s="344">
        <v>9455</v>
      </c>
      <c r="K22" s="50">
        <v>1.3390665364585659</v>
      </c>
      <c r="L22" s="50">
        <v>0.49506452977796189</v>
      </c>
      <c r="M22" s="50">
        <v>0.84400200668060399</v>
      </c>
      <c r="N22" s="70" t="s">
        <v>167</v>
      </c>
    </row>
    <row r="23" spans="1:16" ht="27.75" customHeight="1">
      <c r="A23" s="19" t="s">
        <v>69</v>
      </c>
      <c r="B23" s="344">
        <v>8038</v>
      </c>
      <c r="C23" s="344">
        <v>2351</v>
      </c>
      <c r="D23" s="344">
        <v>5687</v>
      </c>
      <c r="E23" s="50">
        <v>0.74596184810702204</v>
      </c>
      <c r="F23" s="50">
        <v>0.21818316806414642</v>
      </c>
      <c r="G23" s="50">
        <v>0.52777868004287565</v>
      </c>
      <c r="H23" s="344">
        <v>8485</v>
      </c>
      <c r="I23" s="344">
        <v>2487</v>
      </c>
      <c r="J23" s="344">
        <v>5998</v>
      </c>
      <c r="K23" s="50">
        <v>0.7574148098027419</v>
      </c>
      <c r="L23" s="50">
        <v>0.22200243158272467</v>
      </c>
      <c r="M23" s="50">
        <v>0.53541237822001719</v>
      </c>
      <c r="N23" s="70" t="s">
        <v>168</v>
      </c>
    </row>
    <row r="24" spans="1:16" ht="27.75" customHeight="1">
      <c r="A24" s="13" t="s">
        <v>70</v>
      </c>
      <c r="B24" s="344">
        <v>5543</v>
      </c>
      <c r="C24" s="344">
        <v>1451</v>
      </c>
      <c r="D24" s="344">
        <v>4092</v>
      </c>
      <c r="E24" s="50">
        <v>0.51441484499343404</v>
      </c>
      <c r="F24" s="50">
        <v>0.13465919900513673</v>
      </c>
      <c r="G24" s="50">
        <v>0.37975564598829736</v>
      </c>
      <c r="H24" s="344">
        <v>5923</v>
      </c>
      <c r="I24" s="344">
        <v>1550</v>
      </c>
      <c r="J24" s="344">
        <v>4373</v>
      </c>
      <c r="K24" s="50">
        <v>0.52871749186348138</v>
      </c>
      <c r="L24" s="50">
        <v>0.13836098470173835</v>
      </c>
      <c r="M24" s="50">
        <v>0.39035650716174308</v>
      </c>
      <c r="N24" s="70" t="s">
        <v>169</v>
      </c>
    </row>
    <row r="25" spans="1:16" ht="9.9499999999999993" customHeight="1" thickBot="1">
      <c r="A25" s="71"/>
      <c r="B25" s="72"/>
      <c r="C25" s="73"/>
      <c r="D25" s="73"/>
      <c r="E25" s="73"/>
      <c r="F25" s="73"/>
      <c r="G25" s="73"/>
      <c r="H25" s="74"/>
      <c r="I25" s="75"/>
      <c r="J25" s="75"/>
      <c r="K25" s="76"/>
      <c r="L25" s="77"/>
      <c r="M25" s="78"/>
      <c r="N25" s="79"/>
    </row>
    <row r="26" spans="1:16" ht="15.75" customHeight="1">
      <c r="A26" s="23" t="s">
        <v>429</v>
      </c>
      <c r="B26" s="80"/>
      <c r="C26" s="80"/>
      <c r="D26" s="80"/>
      <c r="E26" s="80"/>
      <c r="F26" s="80"/>
      <c r="G26" s="80"/>
      <c r="L26" s="823" t="s">
        <v>735</v>
      </c>
      <c r="M26" s="823"/>
      <c r="N26" s="823"/>
    </row>
    <row r="27" spans="1:16" ht="15.75" customHeight="1">
      <c r="A27" s="24" t="s">
        <v>635</v>
      </c>
    </row>
    <row r="28" spans="1:16" ht="17.100000000000001" customHeight="1">
      <c r="A28" s="23" t="s">
        <v>715</v>
      </c>
      <c r="H28" s="24"/>
      <c r="I28" s="24"/>
      <c r="J28" s="24"/>
      <c r="K28" s="24"/>
      <c r="L28" s="25"/>
      <c r="M28" s="24"/>
      <c r="N28" s="27"/>
      <c r="O28" s="25"/>
      <c r="P28" s="26"/>
    </row>
    <row r="29" spans="1:16" s="83" customFormat="1" ht="27" customHeight="1">
      <c r="A29" s="812" t="s">
        <v>725</v>
      </c>
      <c r="B29" s="812"/>
      <c r="C29" s="812"/>
      <c r="D29" s="812"/>
      <c r="E29" s="812"/>
      <c r="F29" s="812"/>
      <c r="G29" s="812"/>
      <c r="H29" s="810" t="s">
        <v>585</v>
      </c>
      <c r="I29" s="810"/>
      <c r="J29" s="810"/>
      <c r="K29" s="810"/>
      <c r="L29" s="810"/>
      <c r="M29" s="810"/>
      <c r="N29" s="810"/>
    </row>
    <row r="30" spans="1:16" ht="20.25" customHeight="1" thickBot="1">
      <c r="A30" s="7" t="s">
        <v>55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9" t="s">
        <v>73</v>
      </c>
    </row>
    <row r="31" spans="1:16" ht="15.75" customHeight="1">
      <c r="A31" s="54" t="s">
        <v>143</v>
      </c>
      <c r="B31" s="55">
        <v>2012</v>
      </c>
      <c r="C31" s="56"/>
      <c r="D31" s="56"/>
      <c r="E31" s="56"/>
      <c r="F31" s="57"/>
      <c r="G31" s="57"/>
      <c r="H31" s="55">
        <v>2013</v>
      </c>
      <c r="I31" s="56"/>
      <c r="J31" s="56"/>
      <c r="K31" s="56"/>
      <c r="L31" s="57"/>
      <c r="M31" s="57"/>
      <c r="N31" s="58" t="s">
        <v>74</v>
      </c>
    </row>
    <row r="32" spans="1:16" ht="15.75" customHeight="1">
      <c r="A32" s="54" t="s">
        <v>71</v>
      </c>
      <c r="B32" s="59" t="s">
        <v>406</v>
      </c>
      <c r="C32" s="60"/>
      <c r="D32" s="61"/>
      <c r="E32" s="60" t="s">
        <v>407</v>
      </c>
      <c r="F32" s="60"/>
      <c r="G32" s="60"/>
      <c r="H32" s="59" t="s">
        <v>401</v>
      </c>
      <c r="I32" s="60"/>
      <c r="J32" s="61"/>
      <c r="K32" s="60" t="s">
        <v>405</v>
      </c>
      <c r="L32" s="60"/>
      <c r="M32" s="60"/>
      <c r="N32" s="58" t="s">
        <v>75</v>
      </c>
    </row>
    <row r="33" spans="1:14" ht="15.75" customHeight="1">
      <c r="A33" s="62" t="s">
        <v>146</v>
      </c>
      <c r="B33" s="63" t="s">
        <v>402</v>
      </c>
      <c r="C33" s="64" t="s">
        <v>403</v>
      </c>
      <c r="D33" s="65" t="s">
        <v>404</v>
      </c>
      <c r="E33" s="66" t="s">
        <v>402</v>
      </c>
      <c r="F33" s="64" t="s">
        <v>403</v>
      </c>
      <c r="G33" s="67" t="s">
        <v>404</v>
      </c>
      <c r="H33" s="63" t="s">
        <v>402</v>
      </c>
      <c r="I33" s="64" t="s">
        <v>403</v>
      </c>
      <c r="J33" s="65" t="s">
        <v>404</v>
      </c>
      <c r="K33" s="66" t="s">
        <v>402</v>
      </c>
      <c r="L33" s="64" t="s">
        <v>403</v>
      </c>
      <c r="M33" s="67" t="s">
        <v>404</v>
      </c>
      <c r="N33" s="68" t="s">
        <v>400</v>
      </c>
    </row>
    <row r="34" spans="1:14" ht="27.6" customHeight="1">
      <c r="A34" s="69" t="s">
        <v>72</v>
      </c>
      <c r="B34" s="342">
        <v>1120258</v>
      </c>
      <c r="C34" s="342">
        <v>564008</v>
      </c>
      <c r="D34" s="342">
        <v>556250</v>
      </c>
      <c r="E34" s="347">
        <v>100</v>
      </c>
      <c r="F34" s="347">
        <v>50.35</v>
      </c>
      <c r="G34" s="347">
        <v>49.65</v>
      </c>
      <c r="H34" s="348">
        <v>1148157</v>
      </c>
      <c r="I34" s="348">
        <v>578035</v>
      </c>
      <c r="J34" s="348">
        <v>570122</v>
      </c>
      <c r="K34" s="347">
        <v>100</v>
      </c>
      <c r="L34" s="347">
        <v>50.344595730374856</v>
      </c>
      <c r="M34" s="347">
        <v>49.655404269625144</v>
      </c>
      <c r="N34" s="21" t="s">
        <v>10</v>
      </c>
    </row>
    <row r="35" spans="1:14" ht="27.6" customHeight="1">
      <c r="A35" s="19" t="s">
        <v>76</v>
      </c>
      <c r="B35" s="344">
        <v>57058</v>
      </c>
      <c r="C35" s="344">
        <v>29377</v>
      </c>
      <c r="D35" s="344">
        <v>27681</v>
      </c>
      <c r="E35" s="50">
        <v>5.09</v>
      </c>
      <c r="F35" s="50">
        <v>2.62</v>
      </c>
      <c r="G35" s="50">
        <v>2.4700000000000002</v>
      </c>
      <c r="H35" s="344">
        <v>58413</v>
      </c>
      <c r="I35" s="344">
        <v>30084</v>
      </c>
      <c r="J35" s="344">
        <v>28329</v>
      </c>
      <c r="K35" s="50">
        <v>5.09</v>
      </c>
      <c r="L35" s="50">
        <v>5.2</v>
      </c>
      <c r="M35" s="50">
        <v>4.97</v>
      </c>
      <c r="N35" s="16" t="s">
        <v>77</v>
      </c>
    </row>
    <row r="36" spans="1:14" ht="27.6" customHeight="1">
      <c r="A36" s="19" t="s">
        <v>78</v>
      </c>
      <c r="B36" s="344">
        <v>57243</v>
      </c>
      <c r="C36" s="344">
        <v>29458</v>
      </c>
      <c r="D36" s="344">
        <v>27785</v>
      </c>
      <c r="E36" s="50">
        <v>5.1100000000000003</v>
      </c>
      <c r="F36" s="50">
        <v>2.63</v>
      </c>
      <c r="G36" s="50">
        <v>2.48</v>
      </c>
      <c r="H36" s="344">
        <v>58050</v>
      </c>
      <c r="I36" s="344">
        <v>29824</v>
      </c>
      <c r="J36" s="344">
        <v>28226</v>
      </c>
      <c r="K36" s="50">
        <v>5.0599999999999996</v>
      </c>
      <c r="L36" s="50">
        <v>5.16</v>
      </c>
      <c r="M36" s="50">
        <v>4.95</v>
      </c>
      <c r="N36" s="16" t="s">
        <v>79</v>
      </c>
    </row>
    <row r="37" spans="1:14" ht="27.6" customHeight="1">
      <c r="A37" s="19" t="s">
        <v>56</v>
      </c>
      <c r="B37" s="344">
        <v>72225</v>
      </c>
      <c r="C37" s="344">
        <v>37646</v>
      </c>
      <c r="D37" s="344">
        <v>34579</v>
      </c>
      <c r="E37" s="50">
        <v>6.45</v>
      </c>
      <c r="F37" s="50">
        <v>3.36</v>
      </c>
      <c r="G37" s="50">
        <v>3.09</v>
      </c>
      <c r="H37" s="344">
        <v>70050</v>
      </c>
      <c r="I37" s="344">
        <v>36370</v>
      </c>
      <c r="J37" s="344">
        <v>33680</v>
      </c>
      <c r="K37" s="50">
        <v>6.1</v>
      </c>
      <c r="L37" s="50">
        <v>6.29</v>
      </c>
      <c r="M37" s="50">
        <v>5.91</v>
      </c>
      <c r="N37" s="16" t="s">
        <v>80</v>
      </c>
    </row>
    <row r="38" spans="1:14" ht="27.6" customHeight="1">
      <c r="A38" s="19" t="s">
        <v>81</v>
      </c>
      <c r="B38" s="344">
        <v>86662</v>
      </c>
      <c r="C38" s="344">
        <v>45493</v>
      </c>
      <c r="D38" s="344">
        <v>41169</v>
      </c>
      <c r="E38" s="50">
        <v>7.74</v>
      </c>
      <c r="F38" s="50">
        <v>4.0599999999999996</v>
      </c>
      <c r="G38" s="50">
        <v>3.68</v>
      </c>
      <c r="H38" s="344">
        <v>85320</v>
      </c>
      <c r="I38" s="344">
        <v>44625</v>
      </c>
      <c r="J38" s="344">
        <v>40695</v>
      </c>
      <c r="K38" s="50">
        <v>7.43</v>
      </c>
      <c r="L38" s="50">
        <v>7.72</v>
      </c>
      <c r="M38" s="50">
        <v>7.14</v>
      </c>
      <c r="N38" s="16" t="s">
        <v>82</v>
      </c>
    </row>
    <row r="39" spans="1:14" ht="27.6" customHeight="1">
      <c r="A39" s="19" t="s">
        <v>57</v>
      </c>
      <c r="B39" s="344">
        <v>82469</v>
      </c>
      <c r="C39" s="344">
        <v>42540</v>
      </c>
      <c r="D39" s="344">
        <v>39929</v>
      </c>
      <c r="E39" s="50">
        <v>7.36</v>
      </c>
      <c r="F39" s="50">
        <v>3.8</v>
      </c>
      <c r="G39" s="50">
        <v>3.56</v>
      </c>
      <c r="H39" s="344">
        <v>87133</v>
      </c>
      <c r="I39" s="344">
        <v>45292</v>
      </c>
      <c r="J39" s="344">
        <v>41841</v>
      </c>
      <c r="K39" s="50">
        <v>7.59</v>
      </c>
      <c r="L39" s="50">
        <v>7.84</v>
      </c>
      <c r="M39" s="50">
        <v>7.34</v>
      </c>
      <c r="N39" s="16" t="s">
        <v>83</v>
      </c>
    </row>
    <row r="40" spans="1:14" ht="27.6" customHeight="1">
      <c r="A40" s="19" t="s">
        <v>58</v>
      </c>
      <c r="B40" s="344">
        <v>81283</v>
      </c>
      <c r="C40" s="344">
        <v>42043</v>
      </c>
      <c r="D40" s="344">
        <v>39240</v>
      </c>
      <c r="E40" s="50">
        <v>7.26</v>
      </c>
      <c r="F40" s="50">
        <v>3.75</v>
      </c>
      <c r="G40" s="50">
        <v>3.51</v>
      </c>
      <c r="H40" s="344">
        <v>81557</v>
      </c>
      <c r="I40" s="344">
        <v>42471</v>
      </c>
      <c r="J40" s="344">
        <v>39086</v>
      </c>
      <c r="K40" s="50">
        <v>7.1</v>
      </c>
      <c r="L40" s="50">
        <v>7.35</v>
      </c>
      <c r="M40" s="50">
        <v>6.86</v>
      </c>
      <c r="N40" s="16" t="s">
        <v>84</v>
      </c>
    </row>
    <row r="41" spans="1:14" ht="27.6" customHeight="1">
      <c r="A41" s="19" t="s">
        <v>59</v>
      </c>
      <c r="B41" s="344">
        <v>100434</v>
      </c>
      <c r="C41" s="344">
        <v>51625</v>
      </c>
      <c r="D41" s="344">
        <v>48809</v>
      </c>
      <c r="E41" s="50">
        <v>8.9700000000000006</v>
      </c>
      <c r="F41" s="50">
        <v>4.6100000000000003</v>
      </c>
      <c r="G41" s="50">
        <v>4.3600000000000003</v>
      </c>
      <c r="H41" s="344">
        <v>103634</v>
      </c>
      <c r="I41" s="344">
        <v>52913</v>
      </c>
      <c r="J41" s="344">
        <v>50721</v>
      </c>
      <c r="K41" s="50">
        <v>9.0299999999999994</v>
      </c>
      <c r="L41" s="50">
        <v>9.15</v>
      </c>
      <c r="M41" s="50">
        <v>8.9</v>
      </c>
      <c r="N41" s="16" t="s">
        <v>85</v>
      </c>
    </row>
    <row r="42" spans="1:14" ht="27.6" customHeight="1">
      <c r="A42" s="19" t="s">
        <v>60</v>
      </c>
      <c r="B42" s="344">
        <v>99696</v>
      </c>
      <c r="C42" s="344">
        <v>49968</v>
      </c>
      <c r="D42" s="344">
        <v>49728</v>
      </c>
      <c r="E42" s="50">
        <v>8.9</v>
      </c>
      <c r="F42" s="50">
        <v>4.46</v>
      </c>
      <c r="G42" s="50">
        <v>4.4400000000000004</v>
      </c>
      <c r="H42" s="344">
        <v>98150</v>
      </c>
      <c r="I42" s="344">
        <v>49738</v>
      </c>
      <c r="J42" s="344">
        <v>48412</v>
      </c>
      <c r="K42" s="50">
        <v>8.5500000000000007</v>
      </c>
      <c r="L42" s="50">
        <v>8.6</v>
      </c>
      <c r="M42" s="50">
        <v>8.49</v>
      </c>
      <c r="N42" s="16" t="s">
        <v>86</v>
      </c>
    </row>
    <row r="43" spans="1:14" ht="27.6" customHeight="1">
      <c r="A43" s="19" t="s">
        <v>61</v>
      </c>
      <c r="B43" s="344">
        <v>111732</v>
      </c>
      <c r="C43" s="344">
        <v>55636</v>
      </c>
      <c r="D43" s="344">
        <v>56096</v>
      </c>
      <c r="E43" s="50">
        <v>9.9700000000000006</v>
      </c>
      <c r="F43" s="50">
        <v>4.97</v>
      </c>
      <c r="G43" s="50">
        <v>5</v>
      </c>
      <c r="H43" s="344">
        <v>112302</v>
      </c>
      <c r="I43" s="344">
        <v>56178</v>
      </c>
      <c r="J43" s="344">
        <v>56124</v>
      </c>
      <c r="K43" s="50">
        <v>9.7799999999999994</v>
      </c>
      <c r="L43" s="50">
        <v>9.7200000000000006</v>
      </c>
      <c r="M43" s="50">
        <v>9.84</v>
      </c>
      <c r="N43" s="16" t="s">
        <v>87</v>
      </c>
    </row>
    <row r="44" spans="1:14" ht="27.6" customHeight="1">
      <c r="A44" s="19" t="s">
        <v>62</v>
      </c>
      <c r="B44" s="344">
        <v>99463</v>
      </c>
      <c r="C44" s="344">
        <v>50242</v>
      </c>
      <c r="D44" s="344">
        <v>49221</v>
      </c>
      <c r="E44" s="50">
        <v>8.8800000000000008</v>
      </c>
      <c r="F44" s="50">
        <v>4.4800000000000004</v>
      </c>
      <c r="G44" s="50">
        <v>4.4000000000000004</v>
      </c>
      <c r="H44" s="344">
        <v>104551</v>
      </c>
      <c r="I44" s="344">
        <v>51955</v>
      </c>
      <c r="J44" s="344">
        <v>52596</v>
      </c>
      <c r="K44" s="50">
        <v>9.11</v>
      </c>
      <c r="L44" s="50">
        <v>8.99</v>
      </c>
      <c r="M44" s="50">
        <v>9.23</v>
      </c>
      <c r="N44" s="16" t="s">
        <v>88</v>
      </c>
    </row>
    <row r="45" spans="1:14" ht="27.6" customHeight="1">
      <c r="A45" s="19" t="s">
        <v>63</v>
      </c>
      <c r="B45" s="344">
        <v>92419</v>
      </c>
      <c r="C45" s="344">
        <v>47869</v>
      </c>
      <c r="D45" s="344">
        <v>44550</v>
      </c>
      <c r="E45" s="50">
        <v>8.25</v>
      </c>
      <c r="F45" s="50">
        <v>4.2699999999999996</v>
      </c>
      <c r="G45" s="50">
        <v>3.98</v>
      </c>
      <c r="H45" s="344">
        <v>95778</v>
      </c>
      <c r="I45" s="344">
        <v>49540</v>
      </c>
      <c r="J45" s="344">
        <v>46238</v>
      </c>
      <c r="K45" s="50">
        <v>8.34</v>
      </c>
      <c r="L45" s="50">
        <v>8.57</v>
      </c>
      <c r="M45" s="50">
        <v>8.11</v>
      </c>
      <c r="N45" s="16" t="s">
        <v>89</v>
      </c>
    </row>
    <row r="46" spans="1:14" ht="27.6" customHeight="1">
      <c r="A46" s="19" t="s">
        <v>64</v>
      </c>
      <c r="B46" s="344">
        <v>58168</v>
      </c>
      <c r="C46" s="344">
        <v>29500</v>
      </c>
      <c r="D46" s="344">
        <v>28668</v>
      </c>
      <c r="E46" s="50">
        <v>5.19</v>
      </c>
      <c r="F46" s="50">
        <v>2.63</v>
      </c>
      <c r="G46" s="50">
        <v>2.56</v>
      </c>
      <c r="H46" s="344">
        <v>64928</v>
      </c>
      <c r="I46" s="344">
        <v>33140</v>
      </c>
      <c r="J46" s="344">
        <v>31788</v>
      </c>
      <c r="K46" s="50">
        <v>5.65</v>
      </c>
      <c r="L46" s="50">
        <v>5.73</v>
      </c>
      <c r="M46" s="50">
        <v>5.58</v>
      </c>
      <c r="N46" s="16" t="s">
        <v>90</v>
      </c>
    </row>
    <row r="47" spans="1:14" ht="27.6" customHeight="1">
      <c r="A47" s="19" t="s">
        <v>65</v>
      </c>
      <c r="B47" s="344">
        <v>37195</v>
      </c>
      <c r="C47" s="344">
        <v>18444</v>
      </c>
      <c r="D47" s="344">
        <v>18751</v>
      </c>
      <c r="E47" s="50">
        <v>3.32</v>
      </c>
      <c r="F47" s="50">
        <v>1.65</v>
      </c>
      <c r="G47" s="50">
        <v>1.67</v>
      </c>
      <c r="H47" s="344">
        <v>39064</v>
      </c>
      <c r="I47" s="344">
        <v>19329</v>
      </c>
      <c r="J47" s="344">
        <v>19735</v>
      </c>
      <c r="K47" s="50">
        <v>3.4</v>
      </c>
      <c r="L47" s="50">
        <v>3.34</v>
      </c>
      <c r="M47" s="50">
        <v>3.46</v>
      </c>
      <c r="N47" s="16" t="s">
        <v>91</v>
      </c>
    </row>
    <row r="48" spans="1:14" ht="27.6" customHeight="1">
      <c r="A48" s="19" t="s">
        <v>66</v>
      </c>
      <c r="B48" s="344">
        <v>28392</v>
      </c>
      <c r="C48" s="344">
        <v>13243</v>
      </c>
      <c r="D48" s="344">
        <v>15149</v>
      </c>
      <c r="E48" s="50">
        <v>2.5299999999999998</v>
      </c>
      <c r="F48" s="50">
        <v>1.18</v>
      </c>
      <c r="G48" s="50">
        <v>1.35</v>
      </c>
      <c r="H48" s="344">
        <v>30172</v>
      </c>
      <c r="I48" s="344">
        <v>14216</v>
      </c>
      <c r="J48" s="344">
        <v>15956</v>
      </c>
      <c r="K48" s="50">
        <v>2.63</v>
      </c>
      <c r="L48" s="50">
        <v>2.46</v>
      </c>
      <c r="M48" s="50">
        <v>2.8</v>
      </c>
      <c r="N48" s="16" t="s">
        <v>92</v>
      </c>
    </row>
    <row r="49" spans="1:14" ht="27.6" customHeight="1">
      <c r="A49" s="19" t="s">
        <v>67</v>
      </c>
      <c r="B49" s="344">
        <v>24021</v>
      </c>
      <c r="C49" s="344">
        <v>10391</v>
      </c>
      <c r="D49" s="344">
        <v>13630</v>
      </c>
      <c r="E49" s="50">
        <v>2.14</v>
      </c>
      <c r="F49" s="50">
        <v>0.93</v>
      </c>
      <c r="G49" s="50">
        <v>1.21</v>
      </c>
      <c r="H49" s="344">
        <v>24771</v>
      </c>
      <c r="I49" s="344">
        <v>10810</v>
      </c>
      <c r="J49" s="344">
        <v>13961</v>
      </c>
      <c r="K49" s="50">
        <v>2.16</v>
      </c>
      <c r="L49" s="50">
        <v>1.87</v>
      </c>
      <c r="M49" s="50">
        <v>2.4500000000000002</v>
      </c>
      <c r="N49" s="16" t="s">
        <v>93</v>
      </c>
    </row>
    <row r="50" spans="1:14" ht="27.6" customHeight="1">
      <c r="A50" s="19" t="s">
        <v>68</v>
      </c>
      <c r="B50" s="344">
        <v>16157</v>
      </c>
      <c r="C50" s="344">
        <v>6141</v>
      </c>
      <c r="D50" s="344">
        <v>10016</v>
      </c>
      <c r="E50" s="50">
        <v>1.44</v>
      </c>
      <c r="F50" s="50">
        <v>0.55000000000000004</v>
      </c>
      <c r="G50" s="50">
        <v>0.89</v>
      </c>
      <c r="H50" s="344">
        <v>17414</v>
      </c>
      <c r="I50" s="344">
        <v>6740</v>
      </c>
      <c r="J50" s="344">
        <v>10674</v>
      </c>
      <c r="K50" s="50">
        <v>1.52</v>
      </c>
      <c r="L50" s="50">
        <v>1.17</v>
      </c>
      <c r="M50" s="50">
        <v>1.87</v>
      </c>
      <c r="N50" s="16" t="s">
        <v>94</v>
      </c>
    </row>
    <row r="51" spans="1:14" ht="27.6" customHeight="1">
      <c r="A51" s="19" t="s">
        <v>69</v>
      </c>
      <c r="B51" s="344">
        <v>9140</v>
      </c>
      <c r="C51" s="344">
        <v>2730</v>
      </c>
      <c r="D51" s="344">
        <v>6410</v>
      </c>
      <c r="E51" s="50">
        <v>0.81</v>
      </c>
      <c r="F51" s="50">
        <v>0.24</v>
      </c>
      <c r="G51" s="50">
        <v>0.56999999999999995</v>
      </c>
      <c r="H51" s="344">
        <v>9737</v>
      </c>
      <c r="I51" s="344">
        <v>3016</v>
      </c>
      <c r="J51" s="344">
        <v>6721</v>
      </c>
      <c r="K51" s="50">
        <v>0.85</v>
      </c>
      <c r="L51" s="50">
        <v>0.52</v>
      </c>
      <c r="M51" s="50">
        <v>1.18</v>
      </c>
      <c r="N51" s="16" t="s">
        <v>95</v>
      </c>
    </row>
    <row r="52" spans="1:14" ht="27.6" customHeight="1">
      <c r="A52" s="13" t="s">
        <v>70</v>
      </c>
      <c r="B52" s="344">
        <v>6501</v>
      </c>
      <c r="C52" s="344">
        <v>1662</v>
      </c>
      <c r="D52" s="344">
        <v>4839</v>
      </c>
      <c r="E52" s="50">
        <v>0.57999999999999996</v>
      </c>
      <c r="F52" s="50">
        <v>0.15</v>
      </c>
      <c r="G52" s="50">
        <v>0.43</v>
      </c>
      <c r="H52" s="344">
        <v>7133</v>
      </c>
      <c r="I52" s="344">
        <v>1794</v>
      </c>
      <c r="J52" s="344">
        <v>5339</v>
      </c>
      <c r="K52" s="50">
        <v>0.62</v>
      </c>
      <c r="L52" s="50">
        <v>0.3</v>
      </c>
      <c r="M52" s="50">
        <v>0.94</v>
      </c>
      <c r="N52" s="16" t="s">
        <v>96</v>
      </c>
    </row>
    <row r="53" spans="1:14" ht="9.75" customHeight="1" thickBot="1">
      <c r="A53" s="71"/>
      <c r="B53" s="72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9"/>
    </row>
    <row r="54" spans="1:14" ht="15.75" customHeight="1">
      <c r="A54" s="23" t="s">
        <v>429</v>
      </c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23" t="s">
        <v>735</v>
      </c>
      <c r="M54" s="823"/>
      <c r="N54" s="823"/>
    </row>
    <row r="55" spans="1:14" ht="15.75" customHeight="1">
      <c r="A55" s="24" t="s">
        <v>449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</row>
    <row r="56" spans="1:14" ht="15.75" customHeight="1">
      <c r="A56" s="23" t="s">
        <v>715</v>
      </c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27"/>
    </row>
    <row r="57" spans="1:14" s="83" customFormat="1" ht="26.25" customHeight="1">
      <c r="A57" s="812" t="s">
        <v>726</v>
      </c>
      <c r="B57" s="812"/>
      <c r="C57" s="812"/>
      <c r="D57" s="812"/>
      <c r="E57" s="812"/>
      <c r="F57" s="812"/>
      <c r="G57" s="812"/>
      <c r="H57" s="810" t="s">
        <v>585</v>
      </c>
      <c r="I57" s="810"/>
      <c r="J57" s="810"/>
      <c r="K57" s="810"/>
      <c r="L57" s="810"/>
      <c r="M57" s="810"/>
      <c r="N57" s="810"/>
    </row>
    <row r="58" spans="1:14" ht="20.25" customHeight="1" thickBot="1">
      <c r="A58" s="7" t="s">
        <v>55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9" t="s">
        <v>73</v>
      </c>
    </row>
    <row r="59" spans="1:14" ht="18" customHeight="1">
      <c r="A59" s="54" t="s">
        <v>143</v>
      </c>
      <c r="B59" s="55">
        <v>2015</v>
      </c>
      <c r="C59" s="56"/>
      <c r="D59" s="56"/>
      <c r="E59" s="56"/>
      <c r="F59" s="57"/>
      <c r="G59" s="57"/>
      <c r="H59" s="56">
        <v>2016</v>
      </c>
      <c r="I59" s="56"/>
      <c r="J59" s="56"/>
      <c r="K59" s="56"/>
      <c r="L59" s="57"/>
      <c r="M59" s="57"/>
      <c r="N59" s="58" t="s">
        <v>74</v>
      </c>
    </row>
    <row r="60" spans="1:14" ht="18" customHeight="1">
      <c r="A60" s="54" t="s">
        <v>71</v>
      </c>
      <c r="B60" s="59" t="s">
        <v>406</v>
      </c>
      <c r="C60" s="60"/>
      <c r="D60" s="61"/>
      <c r="E60" s="60" t="s">
        <v>407</v>
      </c>
      <c r="F60" s="60"/>
      <c r="G60" s="60"/>
      <c r="H60" s="59" t="s">
        <v>406</v>
      </c>
      <c r="I60" s="60"/>
      <c r="J60" s="61"/>
      <c r="K60" s="60" t="s">
        <v>407</v>
      </c>
      <c r="L60" s="60"/>
      <c r="M60" s="60"/>
      <c r="N60" s="58" t="s">
        <v>75</v>
      </c>
    </row>
    <row r="61" spans="1:14" ht="18" customHeight="1">
      <c r="A61" s="62" t="s">
        <v>146</v>
      </c>
      <c r="B61" s="63" t="s">
        <v>402</v>
      </c>
      <c r="C61" s="64" t="s">
        <v>403</v>
      </c>
      <c r="D61" s="65" t="s">
        <v>404</v>
      </c>
      <c r="E61" s="66" t="s">
        <v>402</v>
      </c>
      <c r="F61" s="64" t="s">
        <v>403</v>
      </c>
      <c r="G61" s="67" t="s">
        <v>404</v>
      </c>
      <c r="H61" s="63" t="s">
        <v>402</v>
      </c>
      <c r="I61" s="64" t="s">
        <v>403</v>
      </c>
      <c r="J61" s="65" t="s">
        <v>404</v>
      </c>
      <c r="K61" s="66" t="s">
        <v>402</v>
      </c>
      <c r="L61" s="64" t="s">
        <v>403</v>
      </c>
      <c r="M61" s="65" t="s">
        <v>404</v>
      </c>
      <c r="N61" s="68" t="s">
        <v>400</v>
      </c>
    </row>
    <row r="62" spans="1:14" ht="28.5" customHeight="1">
      <c r="A62" s="69" t="s">
        <v>72</v>
      </c>
      <c r="B62" s="342">
        <v>1184624</v>
      </c>
      <c r="C62" s="342">
        <v>596508</v>
      </c>
      <c r="D62" s="342">
        <v>588116</v>
      </c>
      <c r="E62" s="343">
        <f>F62+G62</f>
        <v>100</v>
      </c>
      <c r="F62" s="343">
        <f>C62/B62*100</f>
        <v>50.354205216169859</v>
      </c>
      <c r="G62" s="343">
        <f>D62/B62*100</f>
        <v>49.645794783830141</v>
      </c>
      <c r="H62" s="342">
        <f>SUM(H63:H80)</f>
        <v>1194041</v>
      </c>
      <c r="I62" s="342">
        <f>SUM(I63:I80)</f>
        <v>601152</v>
      </c>
      <c r="J62" s="342">
        <f>SUM(J63:J80)</f>
        <v>592889</v>
      </c>
      <c r="K62" s="343">
        <f>L62+M62</f>
        <v>100</v>
      </c>
      <c r="L62" s="343">
        <f>I62/H62*100</f>
        <v>50.346009894132614</v>
      </c>
      <c r="M62" s="343">
        <f>J62/H62*100</f>
        <v>49.653990105867386</v>
      </c>
      <c r="N62" s="21" t="s">
        <v>148</v>
      </c>
    </row>
    <row r="63" spans="1:14" ht="28.5" customHeight="1">
      <c r="A63" s="19" t="s">
        <v>76</v>
      </c>
      <c r="B63" s="344">
        <f>SUM(C63:D63)</f>
        <v>59851</v>
      </c>
      <c r="C63" s="309">
        <v>30699</v>
      </c>
      <c r="D63" s="309">
        <v>29152</v>
      </c>
      <c r="E63" s="345">
        <f>B63/B$62*100</f>
        <v>5.0523203987087886</v>
      </c>
      <c r="F63" s="345">
        <f>E63*C63/B63</f>
        <v>2.5914551790272693</v>
      </c>
      <c r="G63" s="345">
        <f>E63*D63/B63</f>
        <v>2.4608652196815193</v>
      </c>
      <c r="H63" s="344">
        <f>SUM(I63:J63)</f>
        <v>58157</v>
      </c>
      <c r="I63" s="309">
        <v>29847</v>
      </c>
      <c r="J63" s="309">
        <v>28310</v>
      </c>
      <c r="K63" s="345">
        <f>H63/H$62*100</f>
        <v>4.8706032707419595</v>
      </c>
      <c r="L63" s="345">
        <f>K63*I63/H63</f>
        <v>2.4996629093975833</v>
      </c>
      <c r="M63" s="345">
        <f>K63*J63/H63</f>
        <v>2.3709403613443758</v>
      </c>
      <c r="N63" s="16" t="s">
        <v>77</v>
      </c>
    </row>
    <row r="64" spans="1:14" ht="28.5" customHeight="1">
      <c r="A64" s="19" t="s">
        <v>78</v>
      </c>
      <c r="B64" s="344">
        <f t="shared" ref="B64:B65" si="0">SUM(C64:D64)</f>
        <v>59254</v>
      </c>
      <c r="C64" s="309">
        <v>30503</v>
      </c>
      <c r="D64" s="309">
        <v>28751</v>
      </c>
      <c r="E64" s="345">
        <f t="shared" ref="E64:E73" si="1">B64/B$62*100</f>
        <v>5.0019246613271378</v>
      </c>
      <c r="F64" s="345">
        <f t="shared" ref="F64:F80" si="2">E64*C64/B64</f>
        <v>2.574909844811518</v>
      </c>
      <c r="G64" s="345">
        <f t="shared" ref="G64:G80" si="3">E64*D64/B64</f>
        <v>2.4270148165156198</v>
      </c>
      <c r="H64" s="344">
        <f t="shared" ref="H64:H71" si="4">SUM(I64:J64)</f>
        <v>59617</v>
      </c>
      <c r="I64" s="309">
        <v>30741</v>
      </c>
      <c r="J64" s="309">
        <v>28876</v>
      </c>
      <c r="K64" s="345">
        <f t="shared" ref="K64:K73" si="5">H64/H$62*100</f>
        <v>4.9928771290098082</v>
      </c>
      <c r="L64" s="345">
        <f t="shared" ref="L64:L80" si="6">K64*I64/H64</f>
        <v>2.5745347102821432</v>
      </c>
      <c r="M64" s="345">
        <f t="shared" ref="M64:M80" si="7">K64*J64/H64</f>
        <v>2.4183424187276654</v>
      </c>
      <c r="N64" s="16" t="s">
        <v>79</v>
      </c>
    </row>
    <row r="65" spans="1:14" ht="28.5" customHeight="1">
      <c r="A65" s="19" t="s">
        <v>56</v>
      </c>
      <c r="B65" s="344">
        <f t="shared" si="0"/>
        <v>61737</v>
      </c>
      <c r="C65" s="309">
        <v>31994</v>
      </c>
      <c r="D65" s="309">
        <v>29743</v>
      </c>
      <c r="E65" s="345">
        <f t="shared" si="1"/>
        <v>5.2115270330501495</v>
      </c>
      <c r="F65" s="345">
        <f t="shared" si="2"/>
        <v>2.7007725658099111</v>
      </c>
      <c r="G65" s="345">
        <f t="shared" si="3"/>
        <v>2.5107544672402384</v>
      </c>
      <c r="H65" s="344">
        <f t="shared" si="4"/>
        <v>58963</v>
      </c>
      <c r="I65" s="309">
        <v>30410</v>
      </c>
      <c r="J65" s="309">
        <v>28553</v>
      </c>
      <c r="K65" s="345">
        <f t="shared" si="5"/>
        <v>4.938105140443251</v>
      </c>
      <c r="L65" s="345">
        <f t="shared" si="6"/>
        <v>2.5468137191268974</v>
      </c>
      <c r="M65" s="345">
        <f t="shared" si="7"/>
        <v>2.3912914213163532</v>
      </c>
      <c r="N65" s="16" t="s">
        <v>80</v>
      </c>
    </row>
    <row r="66" spans="1:14" ht="28.5" customHeight="1">
      <c r="A66" s="19" t="s">
        <v>81</v>
      </c>
      <c r="B66" s="344">
        <f>SUM(C66:D66)</f>
        <v>81539</v>
      </c>
      <c r="C66" s="309">
        <v>42512</v>
      </c>
      <c r="D66" s="309">
        <v>39027</v>
      </c>
      <c r="E66" s="345">
        <f t="shared" si="1"/>
        <v>6.8831122786639467</v>
      </c>
      <c r="F66" s="345">
        <f t="shared" si="2"/>
        <v>3.5886492254082305</v>
      </c>
      <c r="G66" s="345">
        <f t="shared" si="3"/>
        <v>3.2944630532557162</v>
      </c>
      <c r="H66" s="344">
        <f>SUM(I66:J66)</f>
        <v>78259</v>
      </c>
      <c r="I66" s="309">
        <v>40818</v>
      </c>
      <c r="J66" s="309">
        <v>37441</v>
      </c>
      <c r="K66" s="345">
        <f t="shared" si="5"/>
        <v>6.5541300508106515</v>
      </c>
      <c r="L66" s="345">
        <f t="shared" si="6"/>
        <v>3.4184755799842721</v>
      </c>
      <c r="M66" s="345">
        <f t="shared" si="7"/>
        <v>3.1356544708263794</v>
      </c>
      <c r="N66" s="16" t="s">
        <v>82</v>
      </c>
    </row>
    <row r="67" spans="1:14" ht="28.5" customHeight="1">
      <c r="A67" s="19" t="s">
        <v>57</v>
      </c>
      <c r="B67" s="344">
        <f t="shared" ref="B67:B68" si="8">SUM(C67:D67)</f>
        <v>93381</v>
      </c>
      <c r="C67" s="309">
        <v>48477</v>
      </c>
      <c r="D67" s="309">
        <v>44904</v>
      </c>
      <c r="E67" s="345">
        <f t="shared" si="1"/>
        <v>7.8827543591890761</v>
      </c>
      <c r="F67" s="345">
        <f t="shared" si="2"/>
        <v>4.0921845243722901</v>
      </c>
      <c r="G67" s="345">
        <f t="shared" si="3"/>
        <v>3.790569834816786</v>
      </c>
      <c r="H67" s="344">
        <f t="shared" si="4"/>
        <v>93237</v>
      </c>
      <c r="I67" s="309">
        <v>48549</v>
      </c>
      <c r="J67" s="309">
        <v>44688</v>
      </c>
      <c r="K67" s="345">
        <f t="shared" si="5"/>
        <v>7.8085258378899889</v>
      </c>
      <c r="L67" s="345">
        <f t="shared" si="6"/>
        <v>4.0659407842779274</v>
      </c>
      <c r="M67" s="345">
        <f t="shared" si="7"/>
        <v>3.742585053612062</v>
      </c>
      <c r="N67" s="16" t="s">
        <v>83</v>
      </c>
    </row>
    <row r="68" spans="1:14" ht="28.5" customHeight="1">
      <c r="A68" s="19" t="s">
        <v>58</v>
      </c>
      <c r="B68" s="344">
        <f t="shared" si="8"/>
        <v>85602</v>
      </c>
      <c r="C68" s="309">
        <v>45172</v>
      </c>
      <c r="D68" s="309">
        <v>40430</v>
      </c>
      <c r="E68" s="345">
        <f t="shared" si="1"/>
        <v>7.2260903037588298</v>
      </c>
      <c r="F68" s="345">
        <f t="shared" si="2"/>
        <v>3.8131930469077107</v>
      </c>
      <c r="G68" s="345">
        <f t="shared" si="3"/>
        <v>3.4128972568511187</v>
      </c>
      <c r="H68" s="344">
        <f t="shared" si="4"/>
        <v>89715</v>
      </c>
      <c r="I68" s="309">
        <v>47455</v>
      </c>
      <c r="J68" s="309">
        <v>42260</v>
      </c>
      <c r="K68" s="345">
        <f t="shared" si="5"/>
        <v>7.5135610921233029</v>
      </c>
      <c r="L68" s="345">
        <f t="shared" si="6"/>
        <v>3.9743191397950324</v>
      </c>
      <c r="M68" s="345">
        <f t="shared" si="7"/>
        <v>3.5392419523282705</v>
      </c>
      <c r="N68" s="16" t="s">
        <v>84</v>
      </c>
    </row>
    <row r="69" spans="1:14" ht="28.5" customHeight="1">
      <c r="A69" s="19" t="s">
        <v>59</v>
      </c>
      <c r="B69" s="344">
        <f>SUM(C69:D69)</f>
        <v>98609</v>
      </c>
      <c r="C69" s="309">
        <v>50579</v>
      </c>
      <c r="D69" s="309">
        <v>48030</v>
      </c>
      <c r="E69" s="345">
        <f t="shared" si="1"/>
        <v>8.3240758249030922</v>
      </c>
      <c r="F69" s="345">
        <f t="shared" si="2"/>
        <v>4.2696247923391732</v>
      </c>
      <c r="G69" s="345">
        <f t="shared" si="3"/>
        <v>4.0544510325639198</v>
      </c>
      <c r="H69" s="344">
        <f>SUM(I69:J69)</f>
        <v>93592</v>
      </c>
      <c r="I69" s="309">
        <v>48417</v>
      </c>
      <c r="J69" s="309">
        <v>45175</v>
      </c>
      <c r="K69" s="345">
        <f t="shared" si="5"/>
        <v>7.8382568102770334</v>
      </c>
      <c r="L69" s="345">
        <f t="shared" si="6"/>
        <v>4.0548858875030254</v>
      </c>
      <c r="M69" s="345">
        <f t="shared" si="7"/>
        <v>3.7833709227740084</v>
      </c>
      <c r="N69" s="16" t="s">
        <v>85</v>
      </c>
    </row>
    <row r="70" spans="1:14" ht="28.5" customHeight="1">
      <c r="A70" s="19" t="s">
        <v>60</v>
      </c>
      <c r="B70" s="344">
        <f t="shared" ref="B70:B71" si="9">SUM(C70:D70)</f>
        <v>101844</v>
      </c>
      <c r="C70" s="309">
        <v>51988</v>
      </c>
      <c r="D70" s="309">
        <v>49856</v>
      </c>
      <c r="E70" s="345">
        <f t="shared" si="1"/>
        <v>8.5971582544334755</v>
      </c>
      <c r="F70" s="345">
        <f t="shared" si="2"/>
        <v>4.3885654857575069</v>
      </c>
      <c r="G70" s="345">
        <f t="shared" si="3"/>
        <v>4.2085927686759685</v>
      </c>
      <c r="H70" s="344">
        <f t="shared" si="4"/>
        <v>104396</v>
      </c>
      <c r="I70" s="309">
        <v>53058</v>
      </c>
      <c r="J70" s="309">
        <v>51338</v>
      </c>
      <c r="K70" s="345">
        <f t="shared" si="5"/>
        <v>8.7430833614591119</v>
      </c>
      <c r="L70" s="345">
        <f t="shared" si="6"/>
        <v>4.4435660082023984</v>
      </c>
      <c r="M70" s="345">
        <f t="shared" si="7"/>
        <v>4.2995173532567135</v>
      </c>
      <c r="N70" s="16" t="s">
        <v>86</v>
      </c>
    </row>
    <row r="71" spans="1:14" ht="28.5" customHeight="1">
      <c r="A71" s="19" t="s">
        <v>61</v>
      </c>
      <c r="B71" s="344">
        <f t="shared" si="9"/>
        <v>108701</v>
      </c>
      <c r="C71" s="309">
        <v>54680</v>
      </c>
      <c r="D71" s="309">
        <v>54021</v>
      </c>
      <c r="E71" s="345">
        <f t="shared" si="1"/>
        <v>9.1759917070732993</v>
      </c>
      <c r="F71" s="345">
        <f t="shared" si="2"/>
        <v>4.6158105863126195</v>
      </c>
      <c r="G71" s="345">
        <f t="shared" si="3"/>
        <v>4.5601811207606806</v>
      </c>
      <c r="H71" s="344">
        <f t="shared" si="4"/>
        <v>104879</v>
      </c>
      <c r="I71" s="309">
        <v>52794</v>
      </c>
      <c r="J71" s="309">
        <v>52085</v>
      </c>
      <c r="K71" s="345">
        <f t="shared" si="5"/>
        <v>8.7835342337490925</v>
      </c>
      <c r="L71" s="345">
        <f t="shared" si="6"/>
        <v>4.4214562146525962</v>
      </c>
      <c r="M71" s="345">
        <f t="shared" si="7"/>
        <v>4.3620780190964963</v>
      </c>
      <c r="N71" s="16" t="s">
        <v>87</v>
      </c>
    </row>
    <row r="72" spans="1:14" ht="28.5" customHeight="1">
      <c r="A72" s="19" t="s">
        <v>62</v>
      </c>
      <c r="B72" s="344">
        <f>SUM(C72:D72)</f>
        <v>108983</v>
      </c>
      <c r="C72" s="309">
        <v>53786</v>
      </c>
      <c r="D72" s="309">
        <v>55197</v>
      </c>
      <c r="E72" s="345">
        <f t="shared" si="1"/>
        <v>9.199796728751064</v>
      </c>
      <c r="F72" s="345">
        <f t="shared" si="2"/>
        <v>4.5403436026958772</v>
      </c>
      <c r="G72" s="345">
        <f t="shared" si="3"/>
        <v>4.6594531260551877</v>
      </c>
      <c r="H72" s="344">
        <f>SUM(I72:J72)</f>
        <v>111868</v>
      </c>
      <c r="I72" s="309">
        <v>55158</v>
      </c>
      <c r="J72" s="309">
        <v>56710</v>
      </c>
      <c r="K72" s="345">
        <f t="shared" si="5"/>
        <v>9.3688575182929217</v>
      </c>
      <c r="L72" s="345">
        <f t="shared" si="6"/>
        <v>4.6194393659849196</v>
      </c>
      <c r="M72" s="345">
        <f t="shared" si="7"/>
        <v>4.7494181523080021</v>
      </c>
      <c r="N72" s="16" t="s">
        <v>88</v>
      </c>
    </row>
    <row r="73" spans="1:14" ht="28.5" customHeight="1">
      <c r="A73" s="19" t="s">
        <v>63</v>
      </c>
      <c r="B73" s="344">
        <f>SUM(C73:D73)</f>
        <v>98584</v>
      </c>
      <c r="C73" s="309">
        <v>50299</v>
      </c>
      <c r="D73" s="309">
        <v>48285</v>
      </c>
      <c r="E73" s="345">
        <f t="shared" si="1"/>
        <v>8.321965450640878</v>
      </c>
      <c r="F73" s="345">
        <f t="shared" si="2"/>
        <v>4.2459886006023853</v>
      </c>
      <c r="G73" s="345">
        <f t="shared" si="3"/>
        <v>4.0759768500384936</v>
      </c>
      <c r="H73" s="344">
        <f>SUM(I73:J73)</f>
        <v>97595</v>
      </c>
      <c r="I73" s="309">
        <v>49757</v>
      </c>
      <c r="J73" s="309">
        <v>47838</v>
      </c>
      <c r="K73" s="345">
        <f t="shared" si="5"/>
        <v>8.1735049298977174</v>
      </c>
      <c r="L73" s="345">
        <f t="shared" si="6"/>
        <v>4.1671098396118724</v>
      </c>
      <c r="M73" s="345">
        <f t="shared" si="7"/>
        <v>4.006395090285845</v>
      </c>
      <c r="N73" s="16" t="s">
        <v>89</v>
      </c>
    </row>
    <row r="74" spans="1:14" ht="28.5" customHeight="1">
      <c r="A74" s="19" t="s">
        <v>64</v>
      </c>
      <c r="B74" s="344">
        <f t="shared" ref="B74:B80" si="10">SUM(C74:D74)</f>
        <v>78677</v>
      </c>
      <c r="C74" s="309">
        <v>40443</v>
      </c>
      <c r="D74" s="309">
        <v>38234</v>
      </c>
      <c r="E74" s="345">
        <f>B74/B$62*100</f>
        <v>6.6415166331257849</v>
      </c>
      <c r="F74" s="345">
        <f t="shared" si="2"/>
        <v>3.4139946514674695</v>
      </c>
      <c r="G74" s="345">
        <f t="shared" si="3"/>
        <v>3.2275219816583154</v>
      </c>
      <c r="H74" s="344">
        <f t="shared" ref="H74:H80" si="11">SUM(I74:J74)</f>
        <v>85759</v>
      </c>
      <c r="I74" s="309">
        <v>43824</v>
      </c>
      <c r="J74" s="309">
        <v>41935</v>
      </c>
      <c r="K74" s="345">
        <f>H74/H$62*100</f>
        <v>7.182249185748228</v>
      </c>
      <c r="L74" s="345">
        <f t="shared" si="6"/>
        <v>3.6702257292672527</v>
      </c>
      <c r="M74" s="345">
        <f t="shared" si="7"/>
        <v>3.5120234564809749</v>
      </c>
      <c r="N74" s="16" t="s">
        <v>90</v>
      </c>
    </row>
    <row r="75" spans="1:14" ht="28.5" customHeight="1">
      <c r="A75" s="19" t="s">
        <v>65</v>
      </c>
      <c r="B75" s="344">
        <f t="shared" si="10"/>
        <v>48112</v>
      </c>
      <c r="C75" s="309">
        <v>23681</v>
      </c>
      <c r="D75" s="309">
        <v>24431</v>
      </c>
      <c r="E75" s="345">
        <f t="shared" ref="E75:E80" si="12">B75/B$62*100</f>
        <v>4.0613730601439784</v>
      </c>
      <c r="F75" s="345">
        <f t="shared" si="2"/>
        <v>1.9990309161387918</v>
      </c>
      <c r="G75" s="345">
        <f t="shared" si="3"/>
        <v>2.0623421440051866</v>
      </c>
      <c r="H75" s="344">
        <f t="shared" si="11"/>
        <v>54012</v>
      </c>
      <c r="I75" s="309">
        <v>26567</v>
      </c>
      <c r="J75" s="309">
        <v>27445</v>
      </c>
      <c r="K75" s="345">
        <f t="shared" ref="K75:K80" si="13">H75/H$62*100</f>
        <v>4.5234627621664583</v>
      </c>
      <c r="L75" s="345">
        <f t="shared" si="6"/>
        <v>2.224965474384883</v>
      </c>
      <c r="M75" s="345">
        <f t="shared" si="7"/>
        <v>2.2984972877815752</v>
      </c>
      <c r="N75" s="16" t="s">
        <v>91</v>
      </c>
    </row>
    <row r="76" spans="1:14" ht="28.5" customHeight="1">
      <c r="A76" s="19" t="s">
        <v>66</v>
      </c>
      <c r="B76" s="344">
        <f t="shared" si="10"/>
        <v>33979</v>
      </c>
      <c r="C76" s="309">
        <v>16279</v>
      </c>
      <c r="D76" s="309">
        <v>17700</v>
      </c>
      <c r="E76" s="345">
        <f t="shared" si="12"/>
        <v>2.8683362822296354</v>
      </c>
      <c r="F76" s="345">
        <f t="shared" si="2"/>
        <v>1.3741913045827197</v>
      </c>
      <c r="G76" s="345">
        <f t="shared" si="3"/>
        <v>1.4941449776469156</v>
      </c>
      <c r="H76" s="344">
        <f t="shared" si="11"/>
        <v>34417</v>
      </c>
      <c r="I76" s="309">
        <v>16491</v>
      </c>
      <c r="J76" s="309">
        <v>17926</v>
      </c>
      <c r="K76" s="345">
        <f t="shared" si="13"/>
        <v>2.8823968356195473</v>
      </c>
      <c r="L76" s="345">
        <f t="shared" si="6"/>
        <v>1.3811083539007454</v>
      </c>
      <c r="M76" s="345">
        <f t="shared" si="7"/>
        <v>1.5012884817188019</v>
      </c>
      <c r="N76" s="16" t="s">
        <v>92</v>
      </c>
    </row>
    <row r="77" spans="1:14" ht="28.5" customHeight="1">
      <c r="A77" s="19" t="s">
        <v>67</v>
      </c>
      <c r="B77" s="344">
        <f t="shared" si="10"/>
        <v>26241</v>
      </c>
      <c r="C77" s="309">
        <v>11635</v>
      </c>
      <c r="D77" s="309">
        <v>14606</v>
      </c>
      <c r="E77" s="345">
        <f t="shared" si="12"/>
        <v>2.2151332405894193</v>
      </c>
      <c r="F77" s="345">
        <f t="shared" si="2"/>
        <v>0.98216818163400377</v>
      </c>
      <c r="G77" s="345">
        <f t="shared" si="3"/>
        <v>1.2329650589554155</v>
      </c>
      <c r="H77" s="344">
        <f t="shared" si="11"/>
        <v>26885</v>
      </c>
      <c r="I77" s="309">
        <v>12137</v>
      </c>
      <c r="J77" s="309">
        <v>14748</v>
      </c>
      <c r="K77" s="345">
        <f t="shared" si="13"/>
        <v>2.2515977257062358</v>
      </c>
      <c r="L77" s="345">
        <f t="shared" si="6"/>
        <v>1.0164642587649837</v>
      </c>
      <c r="M77" s="345">
        <f t="shared" si="7"/>
        <v>1.2351334669412521</v>
      </c>
      <c r="N77" s="16" t="s">
        <v>93</v>
      </c>
    </row>
    <row r="78" spans="1:14" ht="28.5" customHeight="1">
      <c r="A78" s="19" t="s">
        <v>68</v>
      </c>
      <c r="B78" s="344">
        <f t="shared" si="10"/>
        <v>19245</v>
      </c>
      <c r="C78" s="309">
        <v>7698</v>
      </c>
      <c r="D78" s="309">
        <v>11547</v>
      </c>
      <c r="E78" s="345">
        <f t="shared" si="12"/>
        <v>1.6245661070516888</v>
      </c>
      <c r="F78" s="345">
        <f t="shared" si="2"/>
        <v>0.64982644282067548</v>
      </c>
      <c r="G78" s="345">
        <f t="shared" si="3"/>
        <v>0.97473966423101321</v>
      </c>
      <c r="H78" s="344">
        <f t="shared" si="11"/>
        <v>20574</v>
      </c>
      <c r="I78" s="309">
        <v>8372</v>
      </c>
      <c r="J78" s="309">
        <v>12202</v>
      </c>
      <c r="K78" s="345">
        <f t="shared" si="13"/>
        <v>1.7230564109607625</v>
      </c>
      <c r="L78" s="345">
        <f t="shared" si="6"/>
        <v>0.70114845302631978</v>
      </c>
      <c r="M78" s="345">
        <f t="shared" si="7"/>
        <v>1.0219079579344428</v>
      </c>
      <c r="N78" s="16" t="s">
        <v>94</v>
      </c>
    </row>
    <row r="79" spans="1:14" ht="28.5" customHeight="1">
      <c r="A79" s="19" t="s">
        <v>69</v>
      </c>
      <c r="B79" s="344">
        <f t="shared" si="10"/>
        <v>11722</v>
      </c>
      <c r="C79" s="309">
        <v>3939</v>
      </c>
      <c r="D79" s="309">
        <v>7783</v>
      </c>
      <c r="E79" s="345">
        <f t="shared" si="12"/>
        <v>0.98951228406650538</v>
      </c>
      <c r="F79" s="345">
        <f t="shared" si="2"/>
        <v>0.33251056875430512</v>
      </c>
      <c r="G79" s="345">
        <f t="shared" si="3"/>
        <v>0.65700171531220031</v>
      </c>
      <c r="H79" s="344">
        <f t="shared" si="11"/>
        <v>12908</v>
      </c>
      <c r="I79" s="309">
        <v>4405</v>
      </c>
      <c r="J79" s="309">
        <v>8503</v>
      </c>
      <c r="K79" s="345">
        <f t="shared" si="13"/>
        <v>1.0810349058365667</v>
      </c>
      <c r="L79" s="345">
        <f t="shared" si="6"/>
        <v>0.36891530525333721</v>
      </c>
      <c r="M79" s="345">
        <f t="shared" si="7"/>
        <v>0.71211960058322943</v>
      </c>
      <c r="N79" s="16" t="s">
        <v>95</v>
      </c>
    </row>
    <row r="80" spans="1:14" ht="28.5" customHeight="1">
      <c r="A80" s="13" t="s">
        <v>70</v>
      </c>
      <c r="B80" s="344">
        <f t="shared" si="10"/>
        <v>8563</v>
      </c>
      <c r="C80" s="309">
        <v>2144</v>
      </c>
      <c r="D80" s="309">
        <v>6419</v>
      </c>
      <c r="E80" s="345">
        <f t="shared" si="12"/>
        <v>0.72284539229325084</v>
      </c>
      <c r="F80" s="345">
        <f t="shared" si="2"/>
        <v>0.18098569672740042</v>
      </c>
      <c r="G80" s="345">
        <f t="shared" si="3"/>
        <v>0.54185969556585034</v>
      </c>
      <c r="H80" s="344">
        <f t="shared" si="11"/>
        <v>9208</v>
      </c>
      <c r="I80" s="309">
        <v>2352</v>
      </c>
      <c r="J80" s="309">
        <v>6856</v>
      </c>
      <c r="K80" s="345">
        <f t="shared" si="13"/>
        <v>0.77116279926736186</v>
      </c>
      <c r="L80" s="345">
        <f t="shared" si="6"/>
        <v>0.19697816071642432</v>
      </c>
      <c r="M80" s="345">
        <f t="shared" si="7"/>
        <v>0.5741846385509376</v>
      </c>
      <c r="N80" s="16" t="s">
        <v>534</v>
      </c>
    </row>
    <row r="81" spans="1:16" ht="9.75" customHeight="1" thickBot="1">
      <c r="A81" s="71"/>
      <c r="B81" s="72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9"/>
    </row>
    <row r="82" spans="1:16" ht="15.75" customHeight="1">
      <c r="A82" s="23" t="s">
        <v>429</v>
      </c>
      <c r="B82" s="80"/>
      <c r="C82" s="80"/>
      <c r="D82" s="80"/>
      <c r="E82" s="80"/>
      <c r="F82" s="80"/>
      <c r="G82" s="80"/>
      <c r="L82" s="823" t="s">
        <v>735</v>
      </c>
      <c r="M82" s="823"/>
      <c r="N82" s="823"/>
    </row>
    <row r="83" spans="1:16" ht="15.75" customHeight="1">
      <c r="A83" s="24" t="s">
        <v>449</v>
      </c>
    </row>
    <row r="84" spans="1:16" ht="17.100000000000001" customHeight="1">
      <c r="A84" s="23" t="s">
        <v>716</v>
      </c>
      <c r="H84" s="24"/>
      <c r="I84" s="24"/>
      <c r="J84" s="24"/>
      <c r="K84" s="24"/>
      <c r="L84" s="25"/>
      <c r="M84" s="24"/>
      <c r="N84" s="27"/>
      <c r="O84" s="25"/>
      <c r="P84" s="26"/>
    </row>
  </sheetData>
  <mergeCells count="9">
    <mergeCell ref="A57:G57"/>
    <mergeCell ref="A29:G29"/>
    <mergeCell ref="A1:G1"/>
    <mergeCell ref="L82:N82"/>
    <mergeCell ref="H1:N1"/>
    <mergeCell ref="H29:N29"/>
    <mergeCell ref="H57:N57"/>
    <mergeCell ref="L26:N26"/>
    <mergeCell ref="L54:N54"/>
  </mergeCells>
  <phoneticPr fontId="16" type="noConversion"/>
  <printOptions horizontalCentered="1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useFirstPageNumber="1" r:id="rId1"/>
  <headerFooter differentOddEven="1"/>
  <rowBreaks count="2" manualBreakCount="2">
    <brk id="28" max="13" man="1"/>
    <brk id="56" max="13" man="1"/>
  </rowBreaks>
  <colBreaks count="1" manualBreakCount="1">
    <brk id="7" max="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O49"/>
  <sheetViews>
    <sheetView view="pageBreakPreview" zoomScaleNormal="100" zoomScaleSheetLayoutView="100" workbookViewId="0">
      <selection activeCell="S7" sqref="S7"/>
    </sheetView>
  </sheetViews>
  <sheetFormatPr defaultRowHeight="14.25"/>
  <cols>
    <col min="1" max="1" width="9.125" style="44" customWidth="1"/>
    <col min="2" max="6" width="7.875" style="44" customWidth="1"/>
    <col min="7" max="7" width="8.375" style="44" customWidth="1"/>
    <col min="8" max="10" width="7.875" style="44" customWidth="1"/>
    <col min="11" max="11" width="7.5" style="44" customWidth="1"/>
    <col min="12" max="12" width="11.75" style="44" bestFit="1" customWidth="1"/>
    <col min="13" max="19" width="7.5" style="44" customWidth="1"/>
    <col min="20" max="20" width="12.5" style="44" customWidth="1"/>
    <col min="21" max="16384" width="9" style="44"/>
  </cols>
  <sheetData>
    <row r="1" spans="1:41" s="134" customFormat="1" ht="27" customHeight="1">
      <c r="A1" s="129" t="s">
        <v>586</v>
      </c>
      <c r="B1" s="129"/>
      <c r="C1" s="129"/>
      <c r="D1" s="129"/>
      <c r="E1" s="129"/>
      <c r="F1" s="129"/>
      <c r="G1" s="129"/>
      <c r="H1" s="129"/>
      <c r="I1" s="129"/>
      <c r="J1" s="129"/>
      <c r="K1" s="130" t="s">
        <v>587</v>
      </c>
      <c r="L1" s="131"/>
      <c r="M1" s="129"/>
      <c r="N1" s="132"/>
      <c r="O1" s="131"/>
      <c r="P1" s="131"/>
      <c r="Q1" s="131"/>
      <c r="R1" s="131"/>
      <c r="S1" s="131"/>
      <c r="T1" s="131"/>
      <c r="U1" s="133"/>
    </row>
    <row r="2" spans="1:41" s="138" customFormat="1" ht="18" customHeight="1" thickBot="1">
      <c r="A2" s="135" t="s">
        <v>371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 t="s">
        <v>372</v>
      </c>
      <c r="S2" s="32"/>
      <c r="T2" s="33" t="s">
        <v>373</v>
      </c>
      <c r="U2" s="137"/>
    </row>
    <row r="3" spans="1:41" s="144" customFormat="1" ht="21" customHeight="1">
      <c r="A3" s="827" t="s">
        <v>312</v>
      </c>
      <c r="B3" s="139" t="s">
        <v>409</v>
      </c>
      <c r="C3" s="140"/>
      <c r="D3" s="140"/>
      <c r="E3" s="140"/>
      <c r="F3" s="140"/>
      <c r="G3" s="141"/>
      <c r="H3" s="139" t="s">
        <v>246</v>
      </c>
      <c r="I3" s="140"/>
      <c r="J3" s="140"/>
      <c r="K3" s="140" t="s">
        <v>411</v>
      </c>
      <c r="L3" s="140"/>
      <c r="M3" s="141"/>
      <c r="N3" s="139" t="s">
        <v>410</v>
      </c>
      <c r="O3" s="140"/>
      <c r="P3" s="140"/>
      <c r="Q3" s="140"/>
      <c r="R3" s="140"/>
      <c r="S3" s="141"/>
      <c r="T3" s="824" t="s">
        <v>247</v>
      </c>
      <c r="U3" s="142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</row>
    <row r="4" spans="1:41" s="144" customFormat="1" ht="21" customHeight="1">
      <c r="A4" s="828"/>
      <c r="B4" s="145"/>
      <c r="C4" s="146" t="s">
        <v>248</v>
      </c>
      <c r="D4" s="147" t="s">
        <v>249</v>
      </c>
      <c r="E4" s="146" t="s">
        <v>250</v>
      </c>
      <c r="F4" s="146" t="s">
        <v>251</v>
      </c>
      <c r="G4" s="168" t="s">
        <v>733</v>
      </c>
      <c r="H4" s="36"/>
      <c r="I4" s="146" t="s">
        <v>248</v>
      </c>
      <c r="J4" s="147" t="s">
        <v>249</v>
      </c>
      <c r="K4" s="148" t="s">
        <v>250</v>
      </c>
      <c r="L4" s="146" t="s">
        <v>251</v>
      </c>
      <c r="M4" s="168" t="s">
        <v>733</v>
      </c>
      <c r="N4" s="47"/>
      <c r="O4" s="146" t="s">
        <v>248</v>
      </c>
      <c r="P4" s="147" t="s">
        <v>249</v>
      </c>
      <c r="Q4" s="146" t="s">
        <v>250</v>
      </c>
      <c r="R4" s="36" t="s">
        <v>251</v>
      </c>
      <c r="S4" s="168" t="s">
        <v>733</v>
      </c>
      <c r="T4" s="825"/>
      <c r="U4" s="142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</row>
    <row r="5" spans="1:41" s="144" customFormat="1" ht="51.75" customHeight="1">
      <c r="A5" s="829"/>
      <c r="B5" s="149"/>
      <c r="C5" s="150" t="s">
        <v>523</v>
      </c>
      <c r="D5" s="151" t="s">
        <v>252</v>
      </c>
      <c r="E5" s="150" t="s">
        <v>253</v>
      </c>
      <c r="F5" s="150" t="s">
        <v>254</v>
      </c>
      <c r="G5" s="175" t="s">
        <v>732</v>
      </c>
      <c r="H5" s="150"/>
      <c r="I5" s="150" t="s">
        <v>523</v>
      </c>
      <c r="J5" s="151" t="s">
        <v>252</v>
      </c>
      <c r="K5" s="149" t="s">
        <v>253</v>
      </c>
      <c r="L5" s="150" t="s">
        <v>254</v>
      </c>
      <c r="M5" s="175" t="s">
        <v>732</v>
      </c>
      <c r="N5" s="150"/>
      <c r="O5" s="150" t="s">
        <v>523</v>
      </c>
      <c r="P5" s="151" t="s">
        <v>252</v>
      </c>
      <c r="Q5" s="150" t="s">
        <v>253</v>
      </c>
      <c r="R5" s="150" t="s">
        <v>254</v>
      </c>
      <c r="S5" s="175" t="s">
        <v>732</v>
      </c>
      <c r="T5" s="826"/>
      <c r="U5" s="142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</row>
    <row r="6" spans="1:41" s="138" customFormat="1" ht="31.5" customHeight="1">
      <c r="A6" s="612">
        <v>2010</v>
      </c>
      <c r="B6" s="156">
        <v>896531</v>
      </c>
      <c r="C6" s="156">
        <v>519007</v>
      </c>
      <c r="D6" s="156">
        <v>46059</v>
      </c>
      <c r="E6" s="156">
        <v>36089</v>
      </c>
      <c r="F6" s="156">
        <v>295376</v>
      </c>
      <c r="G6" s="152" t="s">
        <v>559</v>
      </c>
      <c r="H6" s="156">
        <v>432592</v>
      </c>
      <c r="I6" s="156">
        <v>243232</v>
      </c>
      <c r="J6" s="156">
        <v>6678</v>
      </c>
      <c r="K6" s="156">
        <v>15304</v>
      </c>
      <c r="L6" s="156">
        <v>167378</v>
      </c>
      <c r="M6" s="152" t="s">
        <v>559</v>
      </c>
      <c r="N6" s="156">
        <v>463939</v>
      </c>
      <c r="O6" s="156">
        <v>275775</v>
      </c>
      <c r="P6" s="156">
        <v>39381</v>
      </c>
      <c r="Q6" s="156">
        <v>20785</v>
      </c>
      <c r="R6" s="156">
        <v>127998</v>
      </c>
      <c r="S6" s="152" t="s">
        <v>559</v>
      </c>
      <c r="T6" s="615">
        <v>2010</v>
      </c>
      <c r="U6" s="35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</row>
    <row r="7" spans="1:41" s="155" customFormat="1" ht="31.5" customHeight="1">
      <c r="A7" s="611">
        <v>2015</v>
      </c>
      <c r="B7" s="153">
        <f>SUM(B8:B22)</f>
        <v>972895</v>
      </c>
      <c r="C7" s="153">
        <f>SUM(C8:C22)</f>
        <v>539508</v>
      </c>
      <c r="D7" s="153">
        <f t="shared" ref="D7:F7" si="0">SUM(D8:D22)</f>
        <v>52125</v>
      </c>
      <c r="E7" s="153">
        <f t="shared" si="0"/>
        <v>48738</v>
      </c>
      <c r="F7" s="153">
        <f t="shared" si="0"/>
        <v>332524</v>
      </c>
      <c r="G7" s="153" t="s">
        <v>793</v>
      </c>
      <c r="H7" s="153">
        <f>SUM(H8:H22)</f>
        <v>487649</v>
      </c>
      <c r="I7" s="153">
        <f>SUM(I8:I22)</f>
        <v>271906</v>
      </c>
      <c r="J7" s="153">
        <f>SUM(J8:J22)</f>
        <v>8058</v>
      </c>
      <c r="K7" s="153">
        <f>SUM(K8:K22)</f>
        <v>20420</v>
      </c>
      <c r="L7" s="153">
        <f>SUM(L8:L22)</f>
        <v>187265</v>
      </c>
      <c r="M7" s="153" t="s">
        <v>793</v>
      </c>
      <c r="N7" s="153">
        <f>SUM(N8:N22)</f>
        <v>485246</v>
      </c>
      <c r="O7" s="153">
        <f>SUM(O8:O22)</f>
        <v>267602</v>
      </c>
      <c r="P7" s="153">
        <f>SUM(P8:P22)</f>
        <v>44067</v>
      </c>
      <c r="Q7" s="153">
        <f>SUM(Q8:Q22)</f>
        <v>28318</v>
      </c>
      <c r="R7" s="153">
        <f>SUM(R8:R22)</f>
        <v>145259</v>
      </c>
      <c r="S7" s="153" t="s">
        <v>793</v>
      </c>
      <c r="T7" s="616">
        <v>2015</v>
      </c>
      <c r="U7" s="154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</row>
    <row r="8" spans="1:41" ht="31.5" customHeight="1">
      <c r="A8" s="38" t="s">
        <v>256</v>
      </c>
      <c r="B8" s="156">
        <f>SUM(C8:F8)</f>
        <v>79544</v>
      </c>
      <c r="C8" s="156">
        <v>138</v>
      </c>
      <c r="D8" s="156">
        <v>37</v>
      </c>
      <c r="E8" s="156">
        <v>1</v>
      </c>
      <c r="F8" s="156">
        <v>79368</v>
      </c>
      <c r="G8" s="156" t="s">
        <v>793</v>
      </c>
      <c r="H8" s="156">
        <f>SUM(I8:L8)</f>
        <v>41549</v>
      </c>
      <c r="I8" s="156">
        <v>53</v>
      </c>
      <c r="J8" s="156">
        <v>23</v>
      </c>
      <c r="K8" s="156">
        <v>1</v>
      </c>
      <c r="L8" s="156">
        <v>41472</v>
      </c>
      <c r="M8" s="156" t="s">
        <v>793</v>
      </c>
      <c r="N8" s="156">
        <f>SUM(O8:R8)</f>
        <v>37995</v>
      </c>
      <c r="O8" s="156">
        <v>85</v>
      </c>
      <c r="P8" s="156">
        <v>14</v>
      </c>
      <c r="Q8" s="156" t="s">
        <v>430</v>
      </c>
      <c r="R8" s="156">
        <v>37896</v>
      </c>
      <c r="S8" s="156" t="s">
        <v>793</v>
      </c>
      <c r="T8" s="39" t="s">
        <v>257</v>
      </c>
      <c r="U8" s="157"/>
    </row>
    <row r="9" spans="1:41" ht="31.5" customHeight="1">
      <c r="A9" s="38" t="s">
        <v>258</v>
      </c>
      <c r="B9" s="156">
        <f>SUM(C9:F9)</f>
        <v>87758</v>
      </c>
      <c r="C9" s="156">
        <v>1531</v>
      </c>
      <c r="D9" s="156">
        <v>248</v>
      </c>
      <c r="E9" s="156">
        <v>79</v>
      </c>
      <c r="F9" s="156">
        <v>85900</v>
      </c>
      <c r="G9" s="156" t="s">
        <v>793</v>
      </c>
      <c r="H9" s="156">
        <f t="shared" ref="H9:H22" si="1">SUM(I9:L9)</f>
        <v>46081</v>
      </c>
      <c r="I9" s="156">
        <v>495</v>
      </c>
      <c r="J9" s="156">
        <v>129</v>
      </c>
      <c r="K9" s="156">
        <v>41</v>
      </c>
      <c r="L9" s="156">
        <v>45416</v>
      </c>
      <c r="M9" s="156" t="s">
        <v>793</v>
      </c>
      <c r="N9" s="156">
        <f t="shared" ref="N9:N22" si="2">SUM(O9:R9)</f>
        <v>41677</v>
      </c>
      <c r="O9" s="156">
        <v>1036</v>
      </c>
      <c r="P9" s="156">
        <v>119</v>
      </c>
      <c r="Q9" s="156">
        <v>38</v>
      </c>
      <c r="R9" s="156">
        <v>40484</v>
      </c>
      <c r="S9" s="156" t="s">
        <v>793</v>
      </c>
      <c r="T9" s="39" t="s">
        <v>752</v>
      </c>
      <c r="U9" s="157"/>
    </row>
    <row r="10" spans="1:41" ht="31.5" customHeight="1">
      <c r="A10" s="38" t="s">
        <v>738</v>
      </c>
      <c r="B10" s="156">
        <f t="shared" ref="B10:B22" si="3">SUM(C10:F10)</f>
        <v>83768</v>
      </c>
      <c r="C10" s="156">
        <v>13077</v>
      </c>
      <c r="D10" s="156">
        <v>116</v>
      </c>
      <c r="E10" s="156">
        <v>370</v>
      </c>
      <c r="F10" s="156">
        <v>70205</v>
      </c>
      <c r="G10" s="156" t="s">
        <v>793</v>
      </c>
      <c r="H10" s="156">
        <f t="shared" si="1"/>
        <v>44183</v>
      </c>
      <c r="I10" s="156">
        <v>4276</v>
      </c>
      <c r="J10" s="156">
        <v>76</v>
      </c>
      <c r="K10" s="156">
        <v>86</v>
      </c>
      <c r="L10" s="156">
        <v>39745</v>
      </c>
      <c r="M10" s="156" t="s">
        <v>793</v>
      </c>
      <c r="N10" s="156">
        <f t="shared" si="2"/>
        <v>39585</v>
      </c>
      <c r="O10" s="156">
        <v>8801</v>
      </c>
      <c r="P10" s="156">
        <v>40</v>
      </c>
      <c r="Q10" s="156">
        <v>284</v>
      </c>
      <c r="R10" s="156">
        <v>30460</v>
      </c>
      <c r="S10" s="156" t="s">
        <v>793</v>
      </c>
      <c r="T10" s="39" t="s">
        <v>753</v>
      </c>
      <c r="U10" s="157"/>
      <c r="V10" s="158"/>
    </row>
    <row r="11" spans="1:41" ht="31.5" customHeight="1">
      <c r="A11" s="38" t="s">
        <v>739</v>
      </c>
      <c r="B11" s="156">
        <f t="shared" si="3"/>
        <v>96319</v>
      </c>
      <c r="C11" s="156">
        <v>53605</v>
      </c>
      <c r="D11" s="156">
        <v>51</v>
      </c>
      <c r="E11" s="156">
        <v>1264</v>
      </c>
      <c r="F11" s="156">
        <v>41399</v>
      </c>
      <c r="G11" s="156" t="s">
        <v>793</v>
      </c>
      <c r="H11" s="156">
        <f t="shared" si="1"/>
        <v>49306</v>
      </c>
      <c r="I11" s="156">
        <v>23532</v>
      </c>
      <c r="J11" s="156">
        <v>13</v>
      </c>
      <c r="K11" s="156">
        <v>506</v>
      </c>
      <c r="L11" s="156">
        <v>25255</v>
      </c>
      <c r="M11" s="156" t="s">
        <v>793</v>
      </c>
      <c r="N11" s="156">
        <f t="shared" si="2"/>
        <v>47013</v>
      </c>
      <c r="O11" s="156">
        <v>30073</v>
      </c>
      <c r="P11" s="156">
        <v>38</v>
      </c>
      <c r="Q11" s="156">
        <v>758</v>
      </c>
      <c r="R11" s="156">
        <v>16144</v>
      </c>
      <c r="S11" s="156" t="s">
        <v>793</v>
      </c>
      <c r="T11" s="39" t="s">
        <v>754</v>
      </c>
      <c r="U11" s="157"/>
    </row>
    <row r="12" spans="1:41" ht="31.5" customHeight="1">
      <c r="A12" s="38" t="s">
        <v>740</v>
      </c>
      <c r="B12" s="156">
        <f t="shared" si="3"/>
        <v>98368</v>
      </c>
      <c r="C12" s="156">
        <v>73122</v>
      </c>
      <c r="D12" s="156">
        <v>208</v>
      </c>
      <c r="E12" s="156">
        <v>2919</v>
      </c>
      <c r="F12" s="156">
        <v>22119</v>
      </c>
      <c r="G12" s="156" t="s">
        <v>793</v>
      </c>
      <c r="H12" s="156">
        <f t="shared" si="1"/>
        <v>50267</v>
      </c>
      <c r="I12" s="156">
        <v>35297</v>
      </c>
      <c r="J12" s="156">
        <v>65</v>
      </c>
      <c r="K12" s="156">
        <v>1108</v>
      </c>
      <c r="L12" s="156">
        <v>13797</v>
      </c>
      <c r="M12" s="156" t="s">
        <v>793</v>
      </c>
      <c r="N12" s="156">
        <f t="shared" si="2"/>
        <v>48101</v>
      </c>
      <c r="O12" s="156">
        <v>37825</v>
      </c>
      <c r="P12" s="156">
        <v>143</v>
      </c>
      <c r="Q12" s="156">
        <v>1811</v>
      </c>
      <c r="R12" s="156">
        <v>8322</v>
      </c>
      <c r="S12" s="156" t="s">
        <v>793</v>
      </c>
      <c r="T12" s="39" t="s">
        <v>261</v>
      </c>
      <c r="U12" s="157"/>
    </row>
    <row r="13" spans="1:41" ht="31.5" customHeight="1">
      <c r="A13" s="38" t="s">
        <v>741</v>
      </c>
      <c r="B13" s="156">
        <f t="shared" si="3"/>
        <v>104803</v>
      </c>
      <c r="C13" s="156">
        <v>82984</v>
      </c>
      <c r="D13" s="156">
        <v>565</v>
      </c>
      <c r="E13" s="156">
        <v>6164</v>
      </c>
      <c r="F13" s="156">
        <v>15090</v>
      </c>
      <c r="G13" s="156" t="s">
        <v>793</v>
      </c>
      <c r="H13" s="156">
        <f t="shared" si="1"/>
        <v>52602</v>
      </c>
      <c r="I13" s="156">
        <v>40342</v>
      </c>
      <c r="J13" s="156">
        <v>86</v>
      </c>
      <c r="K13" s="156">
        <v>2307</v>
      </c>
      <c r="L13" s="156">
        <v>9867</v>
      </c>
      <c r="M13" s="156" t="s">
        <v>793</v>
      </c>
      <c r="N13" s="156">
        <f t="shared" si="2"/>
        <v>52201</v>
      </c>
      <c r="O13" s="156">
        <v>42642</v>
      </c>
      <c r="P13" s="156">
        <v>479</v>
      </c>
      <c r="Q13" s="156">
        <v>3857</v>
      </c>
      <c r="R13" s="156">
        <v>5223</v>
      </c>
      <c r="S13" s="156" t="s">
        <v>793</v>
      </c>
      <c r="T13" s="39" t="s">
        <v>755</v>
      </c>
      <c r="U13" s="157"/>
    </row>
    <row r="14" spans="1:41" ht="31.5" customHeight="1">
      <c r="A14" s="38" t="s">
        <v>742</v>
      </c>
      <c r="B14" s="156">
        <f t="shared" si="3"/>
        <v>105659</v>
      </c>
      <c r="C14" s="156">
        <v>85739</v>
      </c>
      <c r="D14" s="156">
        <v>1652</v>
      </c>
      <c r="E14" s="156">
        <v>9486</v>
      </c>
      <c r="F14" s="156">
        <v>8782</v>
      </c>
      <c r="G14" s="156" t="s">
        <v>793</v>
      </c>
      <c r="H14" s="156">
        <f t="shared" si="1"/>
        <v>51595</v>
      </c>
      <c r="I14" s="156">
        <v>41833</v>
      </c>
      <c r="J14" s="156">
        <v>271</v>
      </c>
      <c r="K14" s="156">
        <v>3477</v>
      </c>
      <c r="L14" s="156">
        <v>6014</v>
      </c>
      <c r="M14" s="156" t="s">
        <v>793</v>
      </c>
      <c r="N14" s="156">
        <f t="shared" si="2"/>
        <v>54064</v>
      </c>
      <c r="O14" s="156">
        <v>43906</v>
      </c>
      <c r="P14" s="156">
        <v>1381</v>
      </c>
      <c r="Q14" s="156">
        <v>6009</v>
      </c>
      <c r="R14" s="156">
        <v>2768</v>
      </c>
      <c r="S14" s="156" t="s">
        <v>793</v>
      </c>
      <c r="T14" s="39" t="s">
        <v>756</v>
      </c>
      <c r="U14" s="157"/>
    </row>
    <row r="15" spans="1:41" ht="31.5" customHeight="1">
      <c r="A15" s="38" t="s">
        <v>743</v>
      </c>
      <c r="B15" s="156">
        <f t="shared" si="3"/>
        <v>96208</v>
      </c>
      <c r="C15" s="156">
        <v>78449</v>
      </c>
      <c r="D15" s="156">
        <v>3055</v>
      </c>
      <c r="E15" s="156">
        <v>10354</v>
      </c>
      <c r="F15" s="156">
        <v>4350</v>
      </c>
      <c r="G15" s="156" t="s">
        <v>793</v>
      </c>
      <c r="H15" s="156">
        <f t="shared" si="1"/>
        <v>49143</v>
      </c>
      <c r="I15" s="156">
        <v>41116</v>
      </c>
      <c r="J15" s="156">
        <v>591</v>
      </c>
      <c r="K15" s="156">
        <v>4596</v>
      </c>
      <c r="L15" s="156">
        <v>2840</v>
      </c>
      <c r="M15" s="156" t="s">
        <v>793</v>
      </c>
      <c r="N15" s="156">
        <f t="shared" si="2"/>
        <v>47065</v>
      </c>
      <c r="O15" s="156">
        <v>37333</v>
      </c>
      <c r="P15" s="156">
        <v>2464</v>
      </c>
      <c r="Q15" s="156">
        <v>5758</v>
      </c>
      <c r="R15" s="156">
        <v>1510</v>
      </c>
      <c r="S15" s="156" t="s">
        <v>793</v>
      </c>
      <c r="T15" s="39" t="s">
        <v>757</v>
      </c>
      <c r="U15" s="157"/>
    </row>
    <row r="16" spans="1:41" ht="31.5" customHeight="1">
      <c r="A16" s="38" t="s">
        <v>744</v>
      </c>
      <c r="B16" s="156">
        <f t="shared" si="3"/>
        <v>76244</v>
      </c>
      <c r="C16" s="156">
        <v>60034</v>
      </c>
      <c r="D16" s="156">
        <v>4805</v>
      </c>
      <c r="E16" s="156">
        <v>8759</v>
      </c>
      <c r="F16" s="156">
        <v>2646</v>
      </c>
      <c r="G16" s="156" t="s">
        <v>793</v>
      </c>
      <c r="H16" s="156">
        <f t="shared" si="1"/>
        <v>39083</v>
      </c>
      <c r="I16" s="156">
        <v>32827</v>
      </c>
      <c r="J16" s="156">
        <v>916</v>
      </c>
      <c r="K16" s="156">
        <v>3737</v>
      </c>
      <c r="L16" s="156">
        <v>1603</v>
      </c>
      <c r="M16" s="156" t="s">
        <v>793</v>
      </c>
      <c r="N16" s="156">
        <f t="shared" si="2"/>
        <v>37161</v>
      </c>
      <c r="O16" s="156">
        <v>27207</v>
      </c>
      <c r="P16" s="156">
        <v>3889</v>
      </c>
      <c r="Q16" s="156">
        <v>5022</v>
      </c>
      <c r="R16" s="156">
        <v>1043</v>
      </c>
      <c r="S16" s="156" t="s">
        <v>793</v>
      </c>
      <c r="T16" s="39" t="s">
        <v>265</v>
      </c>
      <c r="U16" s="157"/>
    </row>
    <row r="17" spans="1:21" ht="31.5" customHeight="1">
      <c r="A17" s="38" t="s">
        <v>745</v>
      </c>
      <c r="B17" s="156">
        <f t="shared" si="3"/>
        <v>46442</v>
      </c>
      <c r="C17" s="156">
        <v>35495</v>
      </c>
      <c r="D17" s="156">
        <v>5425</v>
      </c>
      <c r="E17" s="156">
        <v>4433</v>
      </c>
      <c r="F17" s="156">
        <v>1089</v>
      </c>
      <c r="G17" s="156" t="s">
        <v>793</v>
      </c>
      <c r="H17" s="156">
        <f t="shared" si="1"/>
        <v>22872</v>
      </c>
      <c r="I17" s="156">
        <v>19380</v>
      </c>
      <c r="J17" s="156">
        <v>830</v>
      </c>
      <c r="K17" s="156">
        <v>2108</v>
      </c>
      <c r="L17" s="156">
        <v>554</v>
      </c>
      <c r="M17" s="156" t="s">
        <v>793</v>
      </c>
      <c r="N17" s="156">
        <f t="shared" si="2"/>
        <v>23570</v>
      </c>
      <c r="O17" s="156">
        <v>16115</v>
      </c>
      <c r="P17" s="156">
        <v>4595</v>
      </c>
      <c r="Q17" s="156">
        <v>2325</v>
      </c>
      <c r="R17" s="156">
        <v>535</v>
      </c>
      <c r="S17" s="156" t="s">
        <v>793</v>
      </c>
      <c r="T17" s="39" t="s">
        <v>758</v>
      </c>
      <c r="U17" s="157"/>
    </row>
    <row r="18" spans="1:21" ht="31.5" customHeight="1">
      <c r="A18" s="38" t="s">
        <v>746</v>
      </c>
      <c r="B18" s="156">
        <f t="shared" si="3"/>
        <v>33340</v>
      </c>
      <c r="C18" s="156">
        <v>23714</v>
      </c>
      <c r="D18" s="156">
        <v>6245</v>
      </c>
      <c r="E18" s="156">
        <v>2656</v>
      </c>
      <c r="F18" s="156">
        <v>725</v>
      </c>
      <c r="G18" s="156" t="s">
        <v>793</v>
      </c>
      <c r="H18" s="156">
        <f t="shared" si="1"/>
        <v>15953</v>
      </c>
      <c r="I18" s="156">
        <v>13355</v>
      </c>
      <c r="J18" s="156">
        <v>792</v>
      </c>
      <c r="K18" s="156">
        <v>1423</v>
      </c>
      <c r="L18" s="156">
        <v>383</v>
      </c>
      <c r="M18" s="156" t="s">
        <v>793</v>
      </c>
      <c r="N18" s="156">
        <f t="shared" si="2"/>
        <v>17387</v>
      </c>
      <c r="O18" s="156">
        <v>10359</v>
      </c>
      <c r="P18" s="156">
        <v>5453</v>
      </c>
      <c r="Q18" s="156">
        <v>1233</v>
      </c>
      <c r="R18" s="156">
        <v>342</v>
      </c>
      <c r="S18" s="156" t="s">
        <v>793</v>
      </c>
      <c r="T18" s="39" t="s">
        <v>759</v>
      </c>
      <c r="U18" s="157"/>
    </row>
    <row r="19" spans="1:21" ht="31.5" customHeight="1">
      <c r="A19" s="38" t="s">
        <v>747</v>
      </c>
      <c r="B19" s="156">
        <f t="shared" si="3"/>
        <v>26239</v>
      </c>
      <c r="C19" s="156">
        <v>16302</v>
      </c>
      <c r="D19" s="156">
        <v>8201</v>
      </c>
      <c r="E19" s="156">
        <v>1377</v>
      </c>
      <c r="F19" s="156">
        <v>359</v>
      </c>
      <c r="G19" s="156" t="s">
        <v>793</v>
      </c>
      <c r="H19" s="156">
        <f t="shared" si="1"/>
        <v>11674</v>
      </c>
      <c r="I19" s="156">
        <v>9608</v>
      </c>
      <c r="J19" s="156">
        <v>1228</v>
      </c>
      <c r="K19" s="156">
        <v>668</v>
      </c>
      <c r="L19" s="156">
        <v>170</v>
      </c>
      <c r="M19" s="156" t="s">
        <v>793</v>
      </c>
      <c r="N19" s="156">
        <f t="shared" si="2"/>
        <v>14565</v>
      </c>
      <c r="O19" s="156">
        <v>6694</v>
      </c>
      <c r="P19" s="156">
        <v>6973</v>
      </c>
      <c r="Q19" s="156">
        <v>709</v>
      </c>
      <c r="R19" s="156">
        <v>189</v>
      </c>
      <c r="S19" s="156" t="s">
        <v>793</v>
      </c>
      <c r="T19" s="39" t="s">
        <v>268</v>
      </c>
      <c r="U19" s="157"/>
    </row>
    <row r="20" spans="1:21" ht="31.5" customHeight="1">
      <c r="A20" s="38" t="s">
        <v>748</v>
      </c>
      <c r="B20" s="156">
        <f t="shared" si="3"/>
        <v>18925</v>
      </c>
      <c r="C20" s="156">
        <v>9696</v>
      </c>
      <c r="D20" s="156">
        <v>8471</v>
      </c>
      <c r="E20" s="156">
        <v>511</v>
      </c>
      <c r="F20" s="156">
        <v>247</v>
      </c>
      <c r="G20" s="156"/>
      <c r="H20" s="156">
        <f t="shared" si="1"/>
        <v>7541</v>
      </c>
      <c r="I20" s="156">
        <v>5953</v>
      </c>
      <c r="J20" s="156">
        <v>1222</v>
      </c>
      <c r="K20" s="156">
        <v>255</v>
      </c>
      <c r="L20" s="156">
        <v>111</v>
      </c>
      <c r="M20" s="156"/>
      <c r="N20" s="156">
        <f t="shared" si="2"/>
        <v>11384</v>
      </c>
      <c r="O20" s="156">
        <v>3743</v>
      </c>
      <c r="P20" s="156">
        <v>7249</v>
      </c>
      <c r="Q20" s="156">
        <v>256</v>
      </c>
      <c r="R20" s="156">
        <v>136</v>
      </c>
      <c r="S20" s="156"/>
      <c r="T20" s="39" t="s">
        <v>269</v>
      </c>
      <c r="U20" s="157"/>
    </row>
    <row r="21" spans="1:21" ht="31.5" customHeight="1">
      <c r="A21" s="38" t="s">
        <v>749</v>
      </c>
      <c r="B21" s="156">
        <f t="shared" si="3"/>
        <v>11336</v>
      </c>
      <c r="C21" s="156">
        <v>4149</v>
      </c>
      <c r="D21" s="156">
        <v>6829</v>
      </c>
      <c r="E21" s="156">
        <v>252</v>
      </c>
      <c r="F21" s="156">
        <v>106</v>
      </c>
      <c r="G21" s="156" t="s">
        <v>793</v>
      </c>
      <c r="H21" s="156">
        <f t="shared" si="1"/>
        <v>3820</v>
      </c>
      <c r="I21" s="156">
        <v>2777</v>
      </c>
      <c r="J21" s="156">
        <v>935</v>
      </c>
      <c r="K21" s="156">
        <v>82</v>
      </c>
      <c r="L21" s="156">
        <v>26</v>
      </c>
      <c r="M21" s="156" t="s">
        <v>793</v>
      </c>
      <c r="N21" s="156">
        <f t="shared" si="2"/>
        <v>7516</v>
      </c>
      <c r="O21" s="156">
        <v>1372</v>
      </c>
      <c r="P21" s="156">
        <v>5894</v>
      </c>
      <c r="Q21" s="156">
        <v>170</v>
      </c>
      <c r="R21" s="156">
        <v>80</v>
      </c>
      <c r="S21" s="156" t="s">
        <v>793</v>
      </c>
      <c r="T21" s="39" t="s">
        <v>760</v>
      </c>
      <c r="U21" s="157"/>
    </row>
    <row r="22" spans="1:21" ht="31.5" customHeight="1">
      <c r="A22" s="38" t="s">
        <v>750</v>
      </c>
      <c r="B22" s="156">
        <f t="shared" si="3"/>
        <v>7942</v>
      </c>
      <c r="C22" s="156">
        <v>1473</v>
      </c>
      <c r="D22" s="156">
        <v>6217</v>
      </c>
      <c r="E22" s="156">
        <v>113</v>
      </c>
      <c r="F22" s="156">
        <v>139</v>
      </c>
      <c r="G22" s="156" t="s">
        <v>793</v>
      </c>
      <c r="H22" s="156">
        <f t="shared" si="1"/>
        <v>1980</v>
      </c>
      <c r="I22" s="156">
        <v>1062</v>
      </c>
      <c r="J22" s="156">
        <v>881</v>
      </c>
      <c r="K22" s="156">
        <v>25</v>
      </c>
      <c r="L22" s="156">
        <v>12</v>
      </c>
      <c r="M22" s="156" t="s">
        <v>793</v>
      </c>
      <c r="N22" s="156">
        <f t="shared" si="2"/>
        <v>5962</v>
      </c>
      <c r="O22" s="156">
        <v>411</v>
      </c>
      <c r="P22" s="156">
        <v>5336</v>
      </c>
      <c r="Q22" s="156">
        <v>88</v>
      </c>
      <c r="R22" s="156">
        <v>127</v>
      </c>
      <c r="S22" s="156" t="s">
        <v>793</v>
      </c>
      <c r="T22" s="159" t="s">
        <v>761</v>
      </c>
      <c r="U22" s="157"/>
    </row>
    <row r="23" spans="1:21" ht="31.5" customHeight="1">
      <c r="A23" s="38" t="s">
        <v>751</v>
      </c>
      <c r="B23" s="152" t="s">
        <v>793</v>
      </c>
      <c r="C23" s="152" t="s">
        <v>793</v>
      </c>
      <c r="D23" s="152" t="s">
        <v>793</v>
      </c>
      <c r="E23" s="152" t="s">
        <v>793</v>
      </c>
      <c r="F23" s="152" t="s">
        <v>793</v>
      </c>
      <c r="G23" s="152" t="s">
        <v>793</v>
      </c>
      <c r="H23" s="152" t="s">
        <v>793</v>
      </c>
      <c r="I23" s="152" t="s">
        <v>793</v>
      </c>
      <c r="J23" s="152" t="s">
        <v>793</v>
      </c>
      <c r="K23" s="152" t="s">
        <v>793</v>
      </c>
      <c r="L23" s="152" t="s">
        <v>793</v>
      </c>
      <c r="M23" s="152" t="s">
        <v>793</v>
      </c>
      <c r="N23" s="152" t="s">
        <v>793</v>
      </c>
      <c r="O23" s="152" t="s">
        <v>793</v>
      </c>
      <c r="P23" s="152" t="s">
        <v>793</v>
      </c>
      <c r="Q23" s="152" t="s">
        <v>793</v>
      </c>
      <c r="R23" s="152" t="s">
        <v>793</v>
      </c>
      <c r="S23" s="152" t="s">
        <v>793</v>
      </c>
      <c r="T23" s="39" t="s">
        <v>255</v>
      </c>
      <c r="U23" s="157"/>
    </row>
    <row r="24" spans="1:21" ht="5.25" customHeight="1" thickBot="1">
      <c r="A24" s="43"/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0"/>
      <c r="U24" s="157"/>
    </row>
    <row r="25" spans="1:21" ht="13.5" customHeight="1">
      <c r="A25" s="161" t="s">
        <v>636</v>
      </c>
      <c r="L25" s="37"/>
      <c r="U25" s="157"/>
    </row>
    <row r="26" spans="1:21" ht="13.5" customHeight="1">
      <c r="A26" s="161" t="s">
        <v>856</v>
      </c>
      <c r="Q26" s="162"/>
      <c r="R26" s="162"/>
      <c r="S26" s="162"/>
      <c r="T26" s="163" t="s">
        <v>854</v>
      </c>
      <c r="U26" s="157"/>
    </row>
    <row r="27" spans="1:21">
      <c r="U27" s="157"/>
    </row>
    <row r="28" spans="1:21">
      <c r="U28" s="157"/>
    </row>
    <row r="29" spans="1:21">
      <c r="U29" s="157"/>
    </row>
    <row r="30" spans="1:21">
      <c r="U30" s="157"/>
    </row>
    <row r="31" spans="1:21">
      <c r="U31" s="157"/>
    </row>
    <row r="32" spans="1:21">
      <c r="U32" s="157"/>
    </row>
    <row r="33" spans="21:21">
      <c r="U33" s="157"/>
    </row>
    <row r="34" spans="21:21">
      <c r="U34" s="157"/>
    </row>
    <row r="35" spans="21:21">
      <c r="U35" s="157"/>
    </row>
    <row r="36" spans="21:21">
      <c r="U36" s="157"/>
    </row>
    <row r="37" spans="21:21">
      <c r="U37" s="157"/>
    </row>
    <row r="38" spans="21:21">
      <c r="U38" s="157"/>
    </row>
    <row r="39" spans="21:21">
      <c r="U39" s="157"/>
    </row>
    <row r="40" spans="21:21">
      <c r="U40" s="157"/>
    </row>
    <row r="41" spans="21:21">
      <c r="U41" s="157"/>
    </row>
    <row r="42" spans="21:21">
      <c r="U42" s="157"/>
    </row>
    <row r="43" spans="21:21">
      <c r="U43" s="157"/>
    </row>
    <row r="44" spans="21:21">
      <c r="U44" s="157"/>
    </row>
    <row r="45" spans="21:21">
      <c r="U45" s="157"/>
    </row>
    <row r="46" spans="21:21">
      <c r="U46" s="157"/>
    </row>
    <row r="47" spans="21:21">
      <c r="U47" s="157"/>
    </row>
    <row r="48" spans="21:21">
      <c r="U48" s="157"/>
    </row>
    <row r="49" spans="21:21">
      <c r="U49" s="157"/>
    </row>
  </sheetData>
  <mergeCells count="2">
    <mergeCell ref="T3:T5"/>
    <mergeCell ref="A3:A5"/>
  </mergeCells>
  <phoneticPr fontId="18" type="noConversion"/>
  <printOptions horizontalCentered="1"/>
  <pageMargins left="0.78740157480314965" right="0.78740157480314965" top="0.98425196850393704" bottom="0.98425196850393704" header="0.59055118110236227" footer="0.27559055118110237"/>
  <pageSetup paperSize="7" scale="79" firstPageNumber="72" pageOrder="overThenDown" orientation="portrait" useFirstPageNumber="1" r:id="rId1"/>
  <headerFooter differentOddEven="1"/>
  <colBreaks count="1" manualBreakCount="1">
    <brk id="1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I25"/>
  <sheetViews>
    <sheetView view="pageBreakPreview" topLeftCell="A11" zoomScaleNormal="100" zoomScaleSheetLayoutView="100" workbookViewId="0">
      <selection activeCell="D25" sqref="D25"/>
    </sheetView>
  </sheetViews>
  <sheetFormatPr defaultRowHeight="14.25"/>
  <cols>
    <col min="1" max="1" width="9.875" style="44" customWidth="1"/>
    <col min="2" max="9" width="8.75" style="44" customWidth="1"/>
    <col min="10" max="10" width="9.625" style="44" customWidth="1"/>
    <col min="11" max="11" width="11.125" style="44" customWidth="1"/>
    <col min="12" max="16" width="9.625" style="44" customWidth="1"/>
    <col min="17" max="17" width="12.5" style="44" customWidth="1"/>
    <col min="18" max="18" width="9.875" style="44" customWidth="1"/>
    <col min="19" max="25" width="10" style="44" customWidth="1"/>
    <col min="26" max="31" width="11.75" style="44" customWidth="1"/>
    <col min="32" max="32" width="12.5" style="44" customWidth="1"/>
    <col min="33" max="16384" width="9" style="44"/>
  </cols>
  <sheetData>
    <row r="1" spans="1:35" s="134" customFormat="1" ht="27" customHeight="1">
      <c r="A1" s="129" t="s">
        <v>588</v>
      </c>
      <c r="B1" s="129"/>
      <c r="C1" s="129"/>
      <c r="D1" s="129"/>
      <c r="E1" s="129"/>
      <c r="F1" s="129"/>
      <c r="G1" s="129"/>
      <c r="H1" s="129"/>
      <c r="I1" s="129"/>
      <c r="J1" s="831" t="s">
        <v>589</v>
      </c>
      <c r="K1" s="831"/>
      <c r="L1" s="831"/>
      <c r="M1" s="831"/>
      <c r="N1" s="831"/>
      <c r="O1" s="831"/>
      <c r="P1" s="831"/>
      <c r="Q1" s="831"/>
      <c r="R1" s="831" t="s">
        <v>590</v>
      </c>
      <c r="S1" s="834"/>
      <c r="T1" s="834"/>
      <c r="U1" s="834"/>
      <c r="V1" s="834"/>
      <c r="W1" s="834"/>
      <c r="X1" s="834"/>
      <c r="Y1" s="834"/>
      <c r="Z1" s="831" t="s">
        <v>591</v>
      </c>
      <c r="AA1" s="832"/>
      <c r="AB1" s="832"/>
      <c r="AC1" s="832"/>
      <c r="AD1" s="832"/>
      <c r="AE1" s="832"/>
      <c r="AF1" s="832"/>
      <c r="AG1" s="165"/>
      <c r="AH1" s="165"/>
      <c r="AI1" s="165"/>
    </row>
    <row r="2" spans="1:35" s="138" customFormat="1" ht="18" customHeight="1" thickBot="1">
      <c r="A2" s="135" t="s">
        <v>97</v>
      </c>
      <c r="B2" s="135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33" t="s">
        <v>98</v>
      </c>
      <c r="R2" s="135" t="s">
        <v>97</v>
      </c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33" t="s">
        <v>98</v>
      </c>
    </row>
    <row r="3" spans="1:35" s="144" customFormat="1" ht="15" customHeight="1">
      <c r="A3" s="827" t="s">
        <v>312</v>
      </c>
      <c r="B3" s="36"/>
      <c r="C3" s="37" t="s">
        <v>699</v>
      </c>
      <c r="D3" s="40"/>
      <c r="E3" s="40"/>
      <c r="F3" s="40"/>
      <c r="G3" s="40"/>
      <c r="H3" s="40"/>
      <c r="I3" s="40"/>
      <c r="J3" s="37" t="s">
        <v>700</v>
      </c>
      <c r="K3" s="40"/>
      <c r="L3" s="40"/>
      <c r="M3" s="40"/>
      <c r="N3" s="40"/>
      <c r="O3" s="40"/>
      <c r="P3" s="40"/>
      <c r="Q3" s="824" t="s">
        <v>270</v>
      </c>
      <c r="R3" s="828" t="s">
        <v>271</v>
      </c>
      <c r="S3" s="166" t="s">
        <v>272</v>
      </c>
      <c r="T3" s="37"/>
      <c r="U3" s="37"/>
      <c r="V3" s="37"/>
      <c r="W3" s="37"/>
      <c r="X3" s="40"/>
      <c r="Y3" s="40"/>
      <c r="Z3" s="833" t="s">
        <v>273</v>
      </c>
      <c r="AA3" s="833"/>
      <c r="AB3" s="833"/>
      <c r="AC3" s="828"/>
      <c r="AD3" s="36"/>
      <c r="AE3" s="167"/>
      <c r="AF3" s="824" t="s">
        <v>270</v>
      </c>
    </row>
    <row r="4" spans="1:35" s="144" customFormat="1" ht="15" customHeight="1">
      <c r="A4" s="828"/>
      <c r="B4" s="36" t="s">
        <v>412</v>
      </c>
      <c r="C4" s="36" t="s">
        <v>171</v>
      </c>
      <c r="D4" s="146" t="s">
        <v>274</v>
      </c>
      <c r="E4" s="147" t="s">
        <v>275</v>
      </c>
      <c r="F4" s="146" t="s">
        <v>525</v>
      </c>
      <c r="G4" s="168" t="s">
        <v>276</v>
      </c>
      <c r="H4" s="168" t="s">
        <v>277</v>
      </c>
      <c r="I4" s="169" t="s">
        <v>278</v>
      </c>
      <c r="J4" s="145" t="s">
        <v>171</v>
      </c>
      <c r="K4" s="146" t="s">
        <v>274</v>
      </c>
      <c r="L4" s="147" t="s">
        <v>275</v>
      </c>
      <c r="M4" s="146" t="s">
        <v>525</v>
      </c>
      <c r="N4" s="168" t="s">
        <v>276</v>
      </c>
      <c r="O4" s="168" t="s">
        <v>277</v>
      </c>
      <c r="P4" s="168" t="s">
        <v>278</v>
      </c>
      <c r="Q4" s="824"/>
      <c r="R4" s="828"/>
      <c r="S4" s="36"/>
      <c r="T4" s="146" t="s">
        <v>274</v>
      </c>
      <c r="U4" s="147" t="s">
        <v>275</v>
      </c>
      <c r="V4" s="146" t="s">
        <v>525</v>
      </c>
      <c r="W4" s="170" t="s">
        <v>276</v>
      </c>
      <c r="X4" s="171" t="s">
        <v>277</v>
      </c>
      <c r="Y4" s="169" t="s">
        <v>278</v>
      </c>
      <c r="Z4" s="169"/>
      <c r="AA4" s="170" t="s">
        <v>279</v>
      </c>
      <c r="AB4" s="170" t="s">
        <v>280</v>
      </c>
      <c r="AC4" s="168" t="s">
        <v>278</v>
      </c>
      <c r="AD4" s="171" t="s">
        <v>281</v>
      </c>
      <c r="AE4" s="172" t="s">
        <v>282</v>
      </c>
      <c r="AF4" s="824"/>
    </row>
    <row r="5" spans="1:35" s="144" customFormat="1" ht="15" customHeight="1">
      <c r="A5" s="828"/>
      <c r="B5" s="36"/>
      <c r="C5" s="145"/>
      <c r="D5" s="36"/>
      <c r="E5" s="47"/>
      <c r="F5" s="36"/>
      <c r="G5" s="36"/>
      <c r="H5" s="36"/>
      <c r="I5" s="169" t="s">
        <v>413</v>
      </c>
      <c r="J5" s="145"/>
      <c r="K5" s="36"/>
      <c r="L5" s="47"/>
      <c r="M5" s="36"/>
      <c r="N5" s="36"/>
      <c r="O5" s="36"/>
      <c r="P5" s="171" t="s">
        <v>413</v>
      </c>
      <c r="Q5" s="824"/>
      <c r="R5" s="828"/>
      <c r="S5" s="145"/>
      <c r="T5" s="36"/>
      <c r="U5" s="47"/>
      <c r="V5" s="36"/>
      <c r="W5" s="47"/>
      <c r="X5" s="36"/>
      <c r="Y5" s="169" t="s">
        <v>413</v>
      </c>
      <c r="Z5" s="169"/>
      <c r="AA5" s="47"/>
      <c r="AB5" s="47"/>
      <c r="AC5" s="171" t="s">
        <v>413</v>
      </c>
      <c r="AD5" s="171"/>
      <c r="AE5" s="172"/>
      <c r="AF5" s="824"/>
    </row>
    <row r="6" spans="1:35" s="144" customFormat="1" ht="31.5" customHeight="1">
      <c r="A6" s="829"/>
      <c r="B6" s="150" t="s">
        <v>283</v>
      </c>
      <c r="C6" s="149"/>
      <c r="D6" s="173" t="s">
        <v>701</v>
      </c>
      <c r="E6" s="174" t="s">
        <v>284</v>
      </c>
      <c r="F6" s="175" t="s">
        <v>285</v>
      </c>
      <c r="G6" s="175" t="s">
        <v>286</v>
      </c>
      <c r="H6" s="150" t="s">
        <v>287</v>
      </c>
      <c r="I6" s="176" t="s">
        <v>414</v>
      </c>
      <c r="J6" s="149" t="s">
        <v>171</v>
      </c>
      <c r="K6" s="173" t="s">
        <v>702</v>
      </c>
      <c r="L6" s="174" t="s">
        <v>284</v>
      </c>
      <c r="M6" s="175" t="s">
        <v>285</v>
      </c>
      <c r="N6" s="175" t="s">
        <v>286</v>
      </c>
      <c r="O6" s="150" t="s">
        <v>287</v>
      </c>
      <c r="P6" s="175" t="s">
        <v>414</v>
      </c>
      <c r="Q6" s="830"/>
      <c r="R6" s="829"/>
      <c r="S6" s="149" t="s">
        <v>171</v>
      </c>
      <c r="T6" s="173" t="s">
        <v>702</v>
      </c>
      <c r="U6" s="174" t="s">
        <v>284</v>
      </c>
      <c r="V6" s="175" t="s">
        <v>285</v>
      </c>
      <c r="W6" s="174" t="s">
        <v>286</v>
      </c>
      <c r="X6" s="150" t="s">
        <v>287</v>
      </c>
      <c r="Y6" s="176" t="s">
        <v>414</v>
      </c>
      <c r="Z6" s="177"/>
      <c r="AA6" s="175" t="s">
        <v>286</v>
      </c>
      <c r="AB6" s="175" t="s">
        <v>287</v>
      </c>
      <c r="AC6" s="175" t="s">
        <v>414</v>
      </c>
      <c r="AD6" s="175" t="s">
        <v>288</v>
      </c>
      <c r="AE6" s="151" t="s">
        <v>289</v>
      </c>
      <c r="AF6" s="830"/>
    </row>
    <row r="7" spans="1:35" s="138" customFormat="1" ht="35.25" customHeight="1">
      <c r="A7" s="612">
        <v>2010</v>
      </c>
      <c r="B7" s="178">
        <v>948826</v>
      </c>
      <c r="C7" s="178">
        <v>240311</v>
      </c>
      <c r="D7" s="178">
        <v>78662</v>
      </c>
      <c r="E7" s="178">
        <v>48167</v>
      </c>
      <c r="F7" s="178">
        <v>49125</v>
      </c>
      <c r="G7" s="178">
        <v>14475</v>
      </c>
      <c r="H7" s="178">
        <v>42272</v>
      </c>
      <c r="I7" s="178">
        <v>7610</v>
      </c>
      <c r="J7" s="178">
        <v>638766</v>
      </c>
      <c r="K7" s="178">
        <v>47846</v>
      </c>
      <c r="L7" s="178">
        <v>51203</v>
      </c>
      <c r="M7" s="178">
        <v>270224</v>
      </c>
      <c r="N7" s="178">
        <v>93649</v>
      </c>
      <c r="O7" s="178">
        <v>166783</v>
      </c>
      <c r="P7" s="181">
        <v>31386</v>
      </c>
      <c r="Q7" s="613">
        <v>2010</v>
      </c>
      <c r="R7" s="612">
        <v>2010</v>
      </c>
      <c r="S7" s="178">
        <v>35199</v>
      </c>
      <c r="T7" s="178">
        <v>5011</v>
      </c>
      <c r="U7" s="178">
        <v>4975</v>
      </c>
      <c r="V7" s="178">
        <v>7038</v>
      </c>
      <c r="W7" s="178">
        <v>9489</v>
      </c>
      <c r="X7" s="178">
        <v>7656</v>
      </c>
      <c r="Y7" s="178">
        <v>1030</v>
      </c>
      <c r="Z7" s="178">
        <v>8790</v>
      </c>
      <c r="AA7" s="178">
        <v>2147</v>
      </c>
      <c r="AB7" s="178">
        <v>2173</v>
      </c>
      <c r="AC7" s="178">
        <v>4470</v>
      </c>
      <c r="AD7" s="178">
        <v>25760</v>
      </c>
      <c r="AE7" s="617" t="s">
        <v>290</v>
      </c>
      <c r="AF7" s="613">
        <v>2010</v>
      </c>
    </row>
    <row r="8" spans="1:35" s="155" customFormat="1" ht="35.25" customHeight="1">
      <c r="A8" s="611">
        <v>2015</v>
      </c>
      <c r="B8" s="179">
        <f>SUM(C8,J8,S8,Z8,AD8)</f>
        <v>1058765</v>
      </c>
      <c r="C8" s="179">
        <f>SUM(D8:I8)</f>
        <v>223348</v>
      </c>
      <c r="D8" s="179">
        <f>SUM(D9:D22)</f>
        <v>69393</v>
      </c>
      <c r="E8" s="179">
        <f t="shared" ref="E8:I8" si="0">SUM(E9:E22)</f>
        <v>39569</v>
      </c>
      <c r="F8" s="179">
        <f t="shared" si="0"/>
        <v>45289</v>
      </c>
      <c r="G8" s="179">
        <f t="shared" si="0"/>
        <v>11687</v>
      </c>
      <c r="H8" s="179">
        <f t="shared" si="0"/>
        <v>48750</v>
      </c>
      <c r="I8" s="179">
        <f t="shared" si="0"/>
        <v>8660</v>
      </c>
      <c r="J8" s="179">
        <f>SUM(J9:J22)</f>
        <v>760930</v>
      </c>
      <c r="K8" s="179">
        <f>SUM(K9:K22)</f>
        <v>45640</v>
      </c>
      <c r="L8" s="179">
        <f t="shared" ref="L8" si="1">SUM(L9:L22)</f>
        <v>50126</v>
      </c>
      <c r="M8" s="179">
        <f t="shared" ref="M8" si="2">SUM(M9:M22)</f>
        <v>283724</v>
      </c>
      <c r="N8" s="179">
        <f t="shared" ref="N8" si="3">SUM(N9:N22)</f>
        <v>109016</v>
      </c>
      <c r="O8" s="179">
        <f t="shared" ref="O8" si="4">SUM(O9:O22)</f>
        <v>228765</v>
      </c>
      <c r="P8" s="179">
        <f t="shared" ref="P8" si="5">SUM(P9:P22)</f>
        <v>43659</v>
      </c>
      <c r="Q8" s="693">
        <v>2015</v>
      </c>
      <c r="R8" s="611">
        <v>2015</v>
      </c>
      <c r="S8" s="179">
        <f>SUM(T8:Y8)</f>
        <v>39548</v>
      </c>
      <c r="T8" s="179">
        <f t="shared" ref="T8" si="6">SUM(T9:T22)</f>
        <v>5010</v>
      </c>
      <c r="U8" s="179">
        <f t="shared" ref="U8" si="7">SUM(U9:U22)</f>
        <v>4371</v>
      </c>
      <c r="V8" s="179">
        <f t="shared" ref="V8" si="8">SUM(V9:V22)</f>
        <v>6788</v>
      </c>
      <c r="W8" s="179">
        <f t="shared" ref="W8" si="9">SUM(W9:W22)</f>
        <v>9960</v>
      </c>
      <c r="X8" s="179">
        <f t="shared" ref="X8" si="10">SUM(X9:X22)</f>
        <v>12022</v>
      </c>
      <c r="Y8" s="179">
        <f t="shared" ref="Y8" si="11">SUM(Y9:Y22)</f>
        <v>1397</v>
      </c>
      <c r="Z8" s="179">
        <f>SUM(AA8:AC8)</f>
        <v>10263</v>
      </c>
      <c r="AA8" s="179">
        <f>SUM(AA9:AA22)</f>
        <v>1864</v>
      </c>
      <c r="AB8" s="179">
        <f t="shared" ref="AB8" si="12">SUM(AB9:AB22)</f>
        <v>2250</v>
      </c>
      <c r="AC8" s="179">
        <f t="shared" ref="AC8" si="13">SUM(AC9:AC22)</f>
        <v>6149</v>
      </c>
      <c r="AD8" s="179">
        <f t="shared" ref="AD8" si="14">SUM(AD9:AD22)</f>
        <v>24676</v>
      </c>
      <c r="AE8" s="182" t="s">
        <v>794</v>
      </c>
      <c r="AF8" s="616">
        <v>2015</v>
      </c>
    </row>
    <row r="9" spans="1:35" ht="35.25" customHeight="1">
      <c r="A9" s="38" t="s">
        <v>291</v>
      </c>
      <c r="B9" s="179">
        <f>SUM(C9,J9,S9,Z9,AD9)</f>
        <v>45543</v>
      </c>
      <c r="C9" s="179">
        <f>SUM(D9:I9)</f>
        <v>36462</v>
      </c>
      <c r="D9" s="180">
        <v>36462</v>
      </c>
      <c r="E9" s="180" t="s">
        <v>430</v>
      </c>
      <c r="F9" s="180" t="s">
        <v>430</v>
      </c>
      <c r="G9" s="180" t="s">
        <v>430</v>
      </c>
      <c r="H9" s="180" t="s">
        <v>430</v>
      </c>
      <c r="I9" s="180" t="s">
        <v>430</v>
      </c>
      <c r="J9" s="179" t="s">
        <v>794</v>
      </c>
      <c r="K9" s="180" t="s">
        <v>430</v>
      </c>
      <c r="L9" s="180" t="s">
        <v>430</v>
      </c>
      <c r="M9" s="180" t="s">
        <v>430</v>
      </c>
      <c r="N9" s="180" t="s">
        <v>430</v>
      </c>
      <c r="O9" s="180" t="s">
        <v>430</v>
      </c>
      <c r="P9" s="181" t="s">
        <v>430</v>
      </c>
      <c r="Q9" s="35" t="s">
        <v>292</v>
      </c>
      <c r="R9" s="38" t="s">
        <v>293</v>
      </c>
      <c r="S9" s="179">
        <f>SUM(T9:Y9)</f>
        <v>0</v>
      </c>
      <c r="T9" s="180" t="s">
        <v>430</v>
      </c>
      <c r="U9" s="180" t="s">
        <v>430</v>
      </c>
      <c r="V9" s="180" t="s">
        <v>430</v>
      </c>
      <c r="W9" s="180" t="s">
        <v>430</v>
      </c>
      <c r="X9" s="180" t="s">
        <v>430</v>
      </c>
      <c r="Y9" s="180" t="s">
        <v>430</v>
      </c>
      <c r="Z9" s="179">
        <f>SUM(AA9:AC9)</f>
        <v>0</v>
      </c>
      <c r="AA9" s="180" t="s">
        <v>430</v>
      </c>
      <c r="AB9" s="180" t="s">
        <v>430</v>
      </c>
      <c r="AC9" s="180" t="s">
        <v>430</v>
      </c>
      <c r="AD9" s="180">
        <v>9081</v>
      </c>
      <c r="AE9" s="180" t="s">
        <v>794</v>
      </c>
      <c r="AF9" s="39" t="s">
        <v>292</v>
      </c>
    </row>
    <row r="10" spans="1:35" ht="35.25" customHeight="1">
      <c r="A10" s="38" t="s">
        <v>294</v>
      </c>
      <c r="B10" s="179">
        <f t="shared" ref="B10:B22" si="15">SUM(C10,J10,S10,Z10,AD10)</f>
        <v>61173</v>
      </c>
      <c r="C10" s="179">
        <f t="shared" ref="C10:C21" si="16">SUM(D10:I10)</f>
        <v>61158</v>
      </c>
      <c r="D10" s="180">
        <v>32929</v>
      </c>
      <c r="E10" s="182">
        <v>28229</v>
      </c>
      <c r="F10" s="182" t="s">
        <v>430</v>
      </c>
      <c r="G10" s="180" t="s">
        <v>430</v>
      </c>
      <c r="H10" s="180" t="s">
        <v>430</v>
      </c>
      <c r="I10" s="180" t="s">
        <v>430</v>
      </c>
      <c r="J10" s="179">
        <f t="shared" ref="J10:J22" si="17">SUM(K10:P10)</f>
        <v>1</v>
      </c>
      <c r="K10" s="180" t="s">
        <v>430</v>
      </c>
      <c r="L10" s="182">
        <v>1</v>
      </c>
      <c r="M10" s="180" t="s">
        <v>430</v>
      </c>
      <c r="N10" s="180" t="s">
        <v>430</v>
      </c>
      <c r="O10" s="180" t="s">
        <v>430</v>
      </c>
      <c r="P10" s="180" t="s">
        <v>430</v>
      </c>
      <c r="Q10" s="39" t="s">
        <v>526</v>
      </c>
      <c r="R10" s="38" t="s">
        <v>294</v>
      </c>
      <c r="S10" s="179">
        <f>SUM(T10:Y10)</f>
        <v>14</v>
      </c>
      <c r="T10" s="180" t="s">
        <v>430</v>
      </c>
      <c r="U10" s="182">
        <v>14</v>
      </c>
      <c r="V10" s="182" t="s">
        <v>430</v>
      </c>
      <c r="W10" s="180" t="s">
        <v>430</v>
      </c>
      <c r="X10" s="180" t="s">
        <v>430</v>
      </c>
      <c r="Y10" s="180" t="s">
        <v>430</v>
      </c>
      <c r="Z10" s="179">
        <f t="shared" ref="Z10:Z22" si="18">SUM(AA10:AC10)</f>
        <v>0</v>
      </c>
      <c r="AA10" s="180" t="s">
        <v>430</v>
      </c>
      <c r="AB10" s="180" t="s">
        <v>430</v>
      </c>
      <c r="AC10" s="180" t="s">
        <v>430</v>
      </c>
      <c r="AD10" s="180" t="s">
        <v>430</v>
      </c>
      <c r="AE10" s="180" t="s">
        <v>794</v>
      </c>
      <c r="AF10" s="39" t="s">
        <v>526</v>
      </c>
    </row>
    <row r="11" spans="1:35" ht="35.25" customHeight="1">
      <c r="A11" s="38" t="s">
        <v>81</v>
      </c>
      <c r="B11" s="179">
        <f t="shared" si="15"/>
        <v>77851</v>
      </c>
      <c r="C11" s="179">
        <f t="shared" si="16"/>
        <v>71487</v>
      </c>
      <c r="D11" s="182" t="s">
        <v>430</v>
      </c>
      <c r="E11" s="182">
        <v>11337</v>
      </c>
      <c r="F11" s="182">
        <v>45248</v>
      </c>
      <c r="G11" s="178">
        <v>4407</v>
      </c>
      <c r="H11" s="178">
        <v>10495</v>
      </c>
      <c r="I11" s="178" t="s">
        <v>430</v>
      </c>
      <c r="J11" s="179">
        <f t="shared" si="17"/>
        <v>5657</v>
      </c>
      <c r="K11" s="178">
        <v>1</v>
      </c>
      <c r="L11" s="178">
        <v>234</v>
      </c>
      <c r="M11" s="178">
        <v>5422</v>
      </c>
      <c r="N11" s="178" t="s">
        <v>430</v>
      </c>
      <c r="O11" s="178" t="s">
        <v>430</v>
      </c>
      <c r="P11" s="178" t="s">
        <v>430</v>
      </c>
      <c r="Q11" s="39" t="s">
        <v>257</v>
      </c>
      <c r="R11" s="38" t="s">
        <v>81</v>
      </c>
      <c r="S11" s="179">
        <f t="shared" ref="S11:S22" si="19">SUM(T11:Y11)</f>
        <v>691</v>
      </c>
      <c r="T11" s="178" t="s">
        <v>430</v>
      </c>
      <c r="U11" s="178">
        <v>37</v>
      </c>
      <c r="V11" s="178">
        <v>532</v>
      </c>
      <c r="W11" s="178">
        <v>59</v>
      </c>
      <c r="X11" s="178">
        <v>63</v>
      </c>
      <c r="Y11" s="178" t="s">
        <v>430</v>
      </c>
      <c r="Z11" s="179">
        <f t="shared" si="18"/>
        <v>0</v>
      </c>
      <c r="AA11" s="178" t="s">
        <v>430</v>
      </c>
      <c r="AB11" s="178" t="s">
        <v>430</v>
      </c>
      <c r="AC11" s="178" t="s">
        <v>430</v>
      </c>
      <c r="AD11" s="178">
        <v>16</v>
      </c>
      <c r="AE11" s="180" t="s">
        <v>794</v>
      </c>
      <c r="AF11" s="39" t="s">
        <v>257</v>
      </c>
    </row>
    <row r="12" spans="1:35" ht="35.25" customHeight="1">
      <c r="A12" s="38" t="s">
        <v>57</v>
      </c>
      <c r="B12" s="179">
        <f t="shared" si="15"/>
        <v>71991</v>
      </c>
      <c r="C12" s="179">
        <f t="shared" si="16"/>
        <v>38679</v>
      </c>
      <c r="D12" s="180" t="s">
        <v>430</v>
      </c>
      <c r="E12" s="182" t="s">
        <v>430</v>
      </c>
      <c r="F12" s="182">
        <v>25</v>
      </c>
      <c r="G12" s="178">
        <v>6582</v>
      </c>
      <c r="H12" s="178">
        <v>31125</v>
      </c>
      <c r="I12" s="178">
        <v>947</v>
      </c>
      <c r="J12" s="179">
        <f t="shared" si="17"/>
        <v>30279</v>
      </c>
      <c r="K12" s="178">
        <v>3</v>
      </c>
      <c r="L12" s="178">
        <v>238</v>
      </c>
      <c r="M12" s="178">
        <v>11898</v>
      </c>
      <c r="N12" s="178">
        <v>10143</v>
      </c>
      <c r="O12" s="178">
        <v>7955</v>
      </c>
      <c r="P12" s="178">
        <v>42</v>
      </c>
      <c r="Q12" s="39" t="s">
        <v>259</v>
      </c>
      <c r="R12" s="38" t="s">
        <v>57</v>
      </c>
      <c r="S12" s="179">
        <f t="shared" si="19"/>
        <v>2601</v>
      </c>
      <c r="T12" s="178" t="s">
        <v>430</v>
      </c>
      <c r="U12" s="178">
        <v>60</v>
      </c>
      <c r="V12" s="178">
        <v>446</v>
      </c>
      <c r="W12" s="178">
        <v>1123</v>
      </c>
      <c r="X12" s="178">
        <v>963</v>
      </c>
      <c r="Y12" s="178">
        <v>9</v>
      </c>
      <c r="Z12" s="179">
        <f t="shared" si="18"/>
        <v>223</v>
      </c>
      <c r="AA12" s="178">
        <v>107</v>
      </c>
      <c r="AB12" s="178">
        <v>116</v>
      </c>
      <c r="AC12" s="178" t="s">
        <v>430</v>
      </c>
      <c r="AD12" s="178">
        <v>209</v>
      </c>
      <c r="AE12" s="180" t="s">
        <v>794</v>
      </c>
      <c r="AF12" s="39" t="s">
        <v>259</v>
      </c>
    </row>
    <row r="13" spans="1:35" ht="35.25" customHeight="1">
      <c r="A13" s="38" t="s">
        <v>58</v>
      </c>
      <c r="B13" s="179">
        <f t="shared" si="15"/>
        <v>82174</v>
      </c>
      <c r="C13" s="179">
        <f t="shared" si="16"/>
        <v>9706</v>
      </c>
      <c r="D13" s="180" t="s">
        <v>430</v>
      </c>
      <c r="E13" s="182" t="s">
        <v>430</v>
      </c>
      <c r="F13" s="182" t="s">
        <v>430</v>
      </c>
      <c r="G13" s="178">
        <v>463</v>
      </c>
      <c r="H13" s="178">
        <v>5676</v>
      </c>
      <c r="I13" s="178">
        <v>3567</v>
      </c>
      <c r="J13" s="179">
        <f t="shared" si="17"/>
        <v>67210</v>
      </c>
      <c r="K13" s="178">
        <v>2</v>
      </c>
      <c r="L13" s="178">
        <v>350</v>
      </c>
      <c r="M13" s="178">
        <v>10692</v>
      </c>
      <c r="N13" s="178">
        <v>15543</v>
      </c>
      <c r="O13" s="178">
        <v>37987</v>
      </c>
      <c r="P13" s="178">
        <v>2636</v>
      </c>
      <c r="Q13" s="39" t="s">
        <v>524</v>
      </c>
      <c r="R13" s="38" t="s">
        <v>58</v>
      </c>
      <c r="S13" s="179">
        <f t="shared" si="19"/>
        <v>4115</v>
      </c>
      <c r="T13" s="178" t="s">
        <v>430</v>
      </c>
      <c r="U13" s="178">
        <v>76</v>
      </c>
      <c r="V13" s="178">
        <v>251</v>
      </c>
      <c r="W13" s="178">
        <v>1869</v>
      </c>
      <c r="X13" s="178">
        <v>1853</v>
      </c>
      <c r="Y13" s="178">
        <v>66</v>
      </c>
      <c r="Z13" s="179">
        <f t="shared" si="18"/>
        <v>1044</v>
      </c>
      <c r="AA13" s="178">
        <v>163</v>
      </c>
      <c r="AB13" s="178">
        <v>505</v>
      </c>
      <c r="AC13" s="178">
        <v>376</v>
      </c>
      <c r="AD13" s="178">
        <v>99</v>
      </c>
      <c r="AE13" s="180" t="s">
        <v>794</v>
      </c>
      <c r="AF13" s="39" t="s">
        <v>524</v>
      </c>
    </row>
    <row r="14" spans="1:35" ht="35.25" customHeight="1">
      <c r="A14" s="38" t="s">
        <v>59</v>
      </c>
      <c r="B14" s="179">
        <f t="shared" si="15"/>
        <v>95707</v>
      </c>
      <c r="C14" s="179">
        <f t="shared" si="16"/>
        <v>2083</v>
      </c>
      <c r="D14" s="180" t="s">
        <v>430</v>
      </c>
      <c r="E14" s="180">
        <v>1</v>
      </c>
      <c r="F14" s="182">
        <v>2</v>
      </c>
      <c r="G14" s="178">
        <v>49</v>
      </c>
      <c r="H14" s="178">
        <v>439</v>
      </c>
      <c r="I14" s="178">
        <v>1592</v>
      </c>
      <c r="J14" s="179">
        <f t="shared" si="17"/>
        <v>86718</v>
      </c>
      <c r="K14" s="178">
        <v>7</v>
      </c>
      <c r="L14" s="178">
        <v>560</v>
      </c>
      <c r="M14" s="178">
        <v>18494</v>
      </c>
      <c r="N14" s="178">
        <v>19261</v>
      </c>
      <c r="O14" s="178">
        <v>41425</v>
      </c>
      <c r="P14" s="178">
        <v>6971</v>
      </c>
      <c r="Q14" s="39" t="s">
        <v>260</v>
      </c>
      <c r="R14" s="38" t="s">
        <v>59</v>
      </c>
      <c r="S14" s="179">
        <f t="shared" si="19"/>
        <v>5049</v>
      </c>
      <c r="T14" s="178" t="s">
        <v>430</v>
      </c>
      <c r="U14" s="178">
        <v>158</v>
      </c>
      <c r="V14" s="178">
        <v>483</v>
      </c>
      <c r="W14" s="178">
        <v>2022</v>
      </c>
      <c r="X14" s="178">
        <v>2140</v>
      </c>
      <c r="Y14" s="178">
        <v>246</v>
      </c>
      <c r="Z14" s="179">
        <f t="shared" si="18"/>
        <v>1815</v>
      </c>
      <c r="AA14" s="178">
        <v>266</v>
      </c>
      <c r="AB14" s="178">
        <v>432</v>
      </c>
      <c r="AC14" s="178">
        <v>1117</v>
      </c>
      <c r="AD14" s="178">
        <v>42</v>
      </c>
      <c r="AE14" s="182" t="s">
        <v>794</v>
      </c>
      <c r="AF14" s="39" t="s">
        <v>260</v>
      </c>
    </row>
    <row r="15" spans="1:35" ht="35.25" customHeight="1">
      <c r="A15" s="38" t="s">
        <v>60</v>
      </c>
      <c r="B15" s="179">
        <f t="shared" si="15"/>
        <v>97906</v>
      </c>
      <c r="C15" s="179">
        <f t="shared" si="16"/>
        <v>1400</v>
      </c>
      <c r="D15" s="180" t="s">
        <v>430</v>
      </c>
      <c r="E15" s="180" t="s">
        <v>430</v>
      </c>
      <c r="F15" s="182">
        <v>2</v>
      </c>
      <c r="G15" s="178">
        <v>46</v>
      </c>
      <c r="H15" s="178">
        <v>325</v>
      </c>
      <c r="I15" s="178">
        <v>1027</v>
      </c>
      <c r="J15" s="179">
        <f t="shared" si="17"/>
        <v>90655</v>
      </c>
      <c r="K15" s="178">
        <v>4</v>
      </c>
      <c r="L15" s="178">
        <v>645</v>
      </c>
      <c r="M15" s="178">
        <v>23950</v>
      </c>
      <c r="N15" s="178">
        <v>18316</v>
      </c>
      <c r="O15" s="178">
        <v>38361</v>
      </c>
      <c r="P15" s="178">
        <v>9379</v>
      </c>
      <c r="Q15" s="39" t="s">
        <v>261</v>
      </c>
      <c r="R15" s="38" t="s">
        <v>60</v>
      </c>
      <c r="S15" s="179">
        <f t="shared" si="19"/>
        <v>4129</v>
      </c>
      <c r="T15" s="178">
        <v>1</v>
      </c>
      <c r="U15" s="178">
        <v>150</v>
      </c>
      <c r="V15" s="178">
        <v>522</v>
      </c>
      <c r="W15" s="178">
        <v>1563</v>
      </c>
      <c r="X15" s="178">
        <v>1618</v>
      </c>
      <c r="Y15" s="178">
        <v>275</v>
      </c>
      <c r="Z15" s="179">
        <f t="shared" si="18"/>
        <v>1675</v>
      </c>
      <c r="AA15" s="178">
        <v>189</v>
      </c>
      <c r="AB15" s="178">
        <v>313</v>
      </c>
      <c r="AC15" s="178">
        <v>1173</v>
      </c>
      <c r="AD15" s="178">
        <v>47</v>
      </c>
      <c r="AE15" s="180" t="s">
        <v>794</v>
      </c>
      <c r="AF15" s="39" t="s">
        <v>261</v>
      </c>
    </row>
    <row r="16" spans="1:35" ht="35.25" customHeight="1">
      <c r="A16" s="38" t="s">
        <v>61</v>
      </c>
      <c r="B16" s="179">
        <f t="shared" si="15"/>
        <v>104328</v>
      </c>
      <c r="C16" s="179">
        <f t="shared" si="16"/>
        <v>1135</v>
      </c>
      <c r="D16" s="180" t="s">
        <v>430</v>
      </c>
      <c r="E16" s="180" t="s">
        <v>430</v>
      </c>
      <c r="F16" s="182">
        <v>3</v>
      </c>
      <c r="G16" s="178">
        <v>78</v>
      </c>
      <c r="H16" s="178">
        <v>331</v>
      </c>
      <c r="I16" s="178">
        <v>723</v>
      </c>
      <c r="J16" s="179">
        <f t="shared" si="17"/>
        <v>98239</v>
      </c>
      <c r="K16" s="178">
        <v>134</v>
      </c>
      <c r="L16" s="178">
        <v>1390</v>
      </c>
      <c r="M16" s="178">
        <v>40280</v>
      </c>
      <c r="N16" s="178">
        <v>16816</v>
      </c>
      <c r="O16" s="178">
        <v>31307</v>
      </c>
      <c r="P16" s="178">
        <v>8312</v>
      </c>
      <c r="Q16" s="39" t="s">
        <v>262</v>
      </c>
      <c r="R16" s="38" t="s">
        <v>61</v>
      </c>
      <c r="S16" s="179">
        <f t="shared" si="19"/>
        <v>3153</v>
      </c>
      <c r="T16" s="178">
        <v>22</v>
      </c>
      <c r="U16" s="178">
        <v>196</v>
      </c>
      <c r="V16" s="178">
        <v>613</v>
      </c>
      <c r="W16" s="178">
        <v>921</v>
      </c>
      <c r="X16" s="178">
        <v>1049</v>
      </c>
      <c r="Y16" s="178">
        <v>352</v>
      </c>
      <c r="Z16" s="179">
        <f t="shared" si="18"/>
        <v>1754</v>
      </c>
      <c r="AA16" s="178">
        <v>315</v>
      </c>
      <c r="AB16" s="178">
        <v>249</v>
      </c>
      <c r="AC16" s="178">
        <v>1190</v>
      </c>
      <c r="AD16" s="178">
        <v>47</v>
      </c>
      <c r="AE16" s="180" t="s">
        <v>794</v>
      </c>
      <c r="AF16" s="39" t="s">
        <v>262</v>
      </c>
    </row>
    <row r="17" spans="1:32" ht="35.25" customHeight="1">
      <c r="A17" s="38" t="s">
        <v>62</v>
      </c>
      <c r="B17" s="179">
        <f t="shared" si="15"/>
        <v>105419</v>
      </c>
      <c r="C17" s="179">
        <f t="shared" si="16"/>
        <v>843</v>
      </c>
      <c r="D17" s="182" t="s">
        <v>430</v>
      </c>
      <c r="E17" s="180">
        <v>1</v>
      </c>
      <c r="F17" s="182" t="s">
        <v>430</v>
      </c>
      <c r="G17" s="178">
        <v>62</v>
      </c>
      <c r="H17" s="178">
        <v>258</v>
      </c>
      <c r="I17" s="178">
        <v>522</v>
      </c>
      <c r="J17" s="179">
        <f t="shared" si="17"/>
        <v>100175</v>
      </c>
      <c r="K17" s="178">
        <v>692</v>
      </c>
      <c r="L17" s="178">
        <v>3064</v>
      </c>
      <c r="M17" s="178">
        <v>50379</v>
      </c>
      <c r="N17" s="178">
        <v>12188</v>
      </c>
      <c r="O17" s="178">
        <v>27826</v>
      </c>
      <c r="P17" s="178">
        <v>6026</v>
      </c>
      <c r="Q17" s="47" t="s">
        <v>263</v>
      </c>
      <c r="R17" s="38" t="s">
        <v>62</v>
      </c>
      <c r="S17" s="179">
        <f t="shared" si="19"/>
        <v>2985</v>
      </c>
      <c r="T17" s="178">
        <v>59</v>
      </c>
      <c r="U17" s="178">
        <v>261</v>
      </c>
      <c r="V17" s="178">
        <v>611</v>
      </c>
      <c r="W17" s="178">
        <v>701</v>
      </c>
      <c r="X17" s="178">
        <v>1183</v>
      </c>
      <c r="Y17" s="178">
        <v>170</v>
      </c>
      <c r="Z17" s="179">
        <f t="shared" si="18"/>
        <v>1328</v>
      </c>
      <c r="AA17" s="178">
        <v>286</v>
      </c>
      <c r="AB17" s="178">
        <v>148</v>
      </c>
      <c r="AC17" s="178">
        <v>894</v>
      </c>
      <c r="AD17" s="178">
        <v>88</v>
      </c>
      <c r="AE17" s="180" t="s">
        <v>794</v>
      </c>
      <c r="AF17" s="39" t="s">
        <v>263</v>
      </c>
    </row>
    <row r="18" spans="1:32" ht="35.25" customHeight="1">
      <c r="A18" s="38" t="s">
        <v>63</v>
      </c>
      <c r="B18" s="179">
        <f t="shared" si="15"/>
        <v>96207</v>
      </c>
      <c r="C18" s="179">
        <f t="shared" si="16"/>
        <v>234</v>
      </c>
      <c r="D18" s="180" t="s">
        <v>430</v>
      </c>
      <c r="E18" s="182" t="s">
        <v>430</v>
      </c>
      <c r="F18" s="182">
        <v>5</v>
      </c>
      <c r="G18" s="178" t="s">
        <v>430</v>
      </c>
      <c r="H18" s="178">
        <v>41</v>
      </c>
      <c r="I18" s="178">
        <v>188</v>
      </c>
      <c r="J18" s="179">
        <f t="shared" si="17"/>
        <v>91115</v>
      </c>
      <c r="K18" s="178">
        <v>3013</v>
      </c>
      <c r="L18" s="178">
        <v>6994</v>
      </c>
      <c r="M18" s="178">
        <v>45813</v>
      </c>
      <c r="N18" s="178">
        <v>8605</v>
      </c>
      <c r="O18" s="178">
        <v>22115</v>
      </c>
      <c r="P18" s="178">
        <v>4575</v>
      </c>
      <c r="Q18" s="47" t="s">
        <v>264</v>
      </c>
      <c r="R18" s="38" t="s">
        <v>63</v>
      </c>
      <c r="S18" s="179">
        <f t="shared" si="19"/>
        <v>3627</v>
      </c>
      <c r="T18" s="178">
        <v>269</v>
      </c>
      <c r="U18" s="178">
        <v>473</v>
      </c>
      <c r="V18" s="178">
        <v>705</v>
      </c>
      <c r="W18" s="178">
        <v>699</v>
      </c>
      <c r="X18" s="178">
        <v>1345</v>
      </c>
      <c r="Y18" s="178">
        <v>136</v>
      </c>
      <c r="Z18" s="179">
        <f t="shared" si="18"/>
        <v>1121</v>
      </c>
      <c r="AA18" s="178">
        <v>187</v>
      </c>
      <c r="AB18" s="178">
        <v>279</v>
      </c>
      <c r="AC18" s="178">
        <v>655</v>
      </c>
      <c r="AD18" s="178">
        <v>110</v>
      </c>
      <c r="AE18" s="180" t="s">
        <v>794</v>
      </c>
      <c r="AF18" s="39" t="s">
        <v>264</v>
      </c>
    </row>
    <row r="19" spans="1:32" ht="35.25" customHeight="1">
      <c r="A19" s="38" t="s">
        <v>64</v>
      </c>
      <c r="B19" s="179">
        <f t="shared" si="15"/>
        <v>76243</v>
      </c>
      <c r="C19" s="179">
        <f t="shared" si="16"/>
        <v>149</v>
      </c>
      <c r="D19" s="180" t="s">
        <v>430</v>
      </c>
      <c r="E19" s="180" t="s">
        <v>430</v>
      </c>
      <c r="F19" s="182">
        <v>3</v>
      </c>
      <c r="G19" s="178" t="s">
        <v>430</v>
      </c>
      <c r="H19" s="178">
        <v>60</v>
      </c>
      <c r="I19" s="178">
        <v>86</v>
      </c>
      <c r="J19" s="179">
        <f t="shared" si="17"/>
        <v>72005</v>
      </c>
      <c r="K19" s="178">
        <v>6084</v>
      </c>
      <c r="L19" s="178">
        <v>10960</v>
      </c>
      <c r="M19" s="178">
        <v>35903</v>
      </c>
      <c r="N19" s="178">
        <v>5059</v>
      </c>
      <c r="O19" s="178">
        <v>11080</v>
      </c>
      <c r="P19" s="178">
        <v>2919</v>
      </c>
      <c r="Q19" s="47" t="s">
        <v>265</v>
      </c>
      <c r="R19" s="38" t="s">
        <v>64</v>
      </c>
      <c r="S19" s="179">
        <f t="shared" si="19"/>
        <v>3290</v>
      </c>
      <c r="T19" s="178">
        <v>418</v>
      </c>
      <c r="U19" s="178">
        <v>771</v>
      </c>
      <c r="V19" s="178">
        <v>918</v>
      </c>
      <c r="W19" s="178">
        <v>447</v>
      </c>
      <c r="X19" s="178">
        <v>642</v>
      </c>
      <c r="Y19" s="178">
        <v>94</v>
      </c>
      <c r="Z19" s="179">
        <f t="shared" si="18"/>
        <v>571</v>
      </c>
      <c r="AA19" s="178">
        <v>152</v>
      </c>
      <c r="AB19" s="178">
        <v>70</v>
      </c>
      <c r="AC19" s="178">
        <v>349</v>
      </c>
      <c r="AD19" s="178">
        <v>228</v>
      </c>
      <c r="AE19" s="180" t="s">
        <v>794</v>
      </c>
      <c r="AF19" s="39" t="s">
        <v>265</v>
      </c>
    </row>
    <row r="20" spans="1:32" ht="35.25" customHeight="1">
      <c r="A20" s="38" t="s">
        <v>65</v>
      </c>
      <c r="B20" s="179">
        <f t="shared" si="15"/>
        <v>46442</v>
      </c>
      <c r="C20" s="179">
        <f t="shared" si="16"/>
        <v>10</v>
      </c>
      <c r="D20" s="180" t="s">
        <v>430</v>
      </c>
      <c r="E20" s="180">
        <v>1</v>
      </c>
      <c r="F20" s="182">
        <v>1</v>
      </c>
      <c r="G20" s="178" t="s">
        <v>430</v>
      </c>
      <c r="H20" s="178" t="s">
        <v>430</v>
      </c>
      <c r="I20" s="178">
        <v>8</v>
      </c>
      <c r="J20" s="179">
        <f t="shared" si="17"/>
        <v>43205</v>
      </c>
      <c r="K20" s="178">
        <v>7916</v>
      </c>
      <c r="L20" s="178">
        <v>9634</v>
      </c>
      <c r="M20" s="178">
        <v>18320</v>
      </c>
      <c r="N20" s="178">
        <v>1651</v>
      </c>
      <c r="O20" s="178">
        <v>4405</v>
      </c>
      <c r="P20" s="178">
        <v>1279</v>
      </c>
      <c r="Q20" s="47" t="s">
        <v>266</v>
      </c>
      <c r="R20" s="38" t="s">
        <v>65</v>
      </c>
      <c r="S20" s="179">
        <f t="shared" si="19"/>
        <v>2333</v>
      </c>
      <c r="T20" s="178">
        <v>609</v>
      </c>
      <c r="U20" s="178">
        <v>593</v>
      </c>
      <c r="V20" s="178">
        <v>611</v>
      </c>
      <c r="W20" s="178">
        <v>170</v>
      </c>
      <c r="X20" s="178">
        <v>318</v>
      </c>
      <c r="Y20" s="178">
        <v>32</v>
      </c>
      <c r="Z20" s="179">
        <f t="shared" si="18"/>
        <v>269</v>
      </c>
      <c r="AA20" s="178">
        <v>56</v>
      </c>
      <c r="AB20" s="178">
        <v>60</v>
      </c>
      <c r="AC20" s="178">
        <v>153</v>
      </c>
      <c r="AD20" s="178">
        <v>625</v>
      </c>
      <c r="AE20" s="182" t="s">
        <v>794</v>
      </c>
      <c r="AF20" s="39" t="s">
        <v>266</v>
      </c>
    </row>
    <row r="21" spans="1:32" ht="35.25" customHeight="1">
      <c r="A21" s="38" t="s">
        <v>66</v>
      </c>
      <c r="B21" s="179">
        <f t="shared" si="15"/>
        <v>33340</v>
      </c>
      <c r="C21" s="179">
        <f t="shared" si="16"/>
        <v>1</v>
      </c>
      <c r="D21" s="180">
        <v>1</v>
      </c>
      <c r="E21" s="180" t="s">
        <v>430</v>
      </c>
      <c r="F21" s="180" t="s">
        <v>430</v>
      </c>
      <c r="G21" s="178" t="s">
        <v>430</v>
      </c>
      <c r="H21" s="178" t="s">
        <v>430</v>
      </c>
      <c r="I21" s="178" t="s">
        <v>430</v>
      </c>
      <c r="J21" s="179">
        <f t="shared" si="17"/>
        <v>29728</v>
      </c>
      <c r="K21" s="178">
        <v>7726</v>
      </c>
      <c r="L21" s="178">
        <v>6778</v>
      </c>
      <c r="M21" s="178">
        <v>11237</v>
      </c>
      <c r="N21" s="178">
        <v>645</v>
      </c>
      <c r="O21" s="178">
        <v>2678</v>
      </c>
      <c r="P21" s="178">
        <v>664</v>
      </c>
      <c r="Q21" s="47" t="s">
        <v>267</v>
      </c>
      <c r="R21" s="38" t="s">
        <v>66</v>
      </c>
      <c r="S21" s="179">
        <f t="shared" si="19"/>
        <v>2157</v>
      </c>
      <c r="T21" s="178">
        <v>638</v>
      </c>
      <c r="U21" s="178">
        <v>610</v>
      </c>
      <c r="V21" s="178">
        <v>494</v>
      </c>
      <c r="W21" s="178">
        <v>145</v>
      </c>
      <c r="X21" s="178">
        <v>258</v>
      </c>
      <c r="Y21" s="178">
        <v>12</v>
      </c>
      <c r="Z21" s="179">
        <f t="shared" si="18"/>
        <v>192</v>
      </c>
      <c r="AA21" s="178">
        <v>73</v>
      </c>
      <c r="AB21" s="178">
        <v>34</v>
      </c>
      <c r="AC21" s="178">
        <v>85</v>
      </c>
      <c r="AD21" s="178">
        <v>1262</v>
      </c>
      <c r="AE21" s="180" t="s">
        <v>794</v>
      </c>
      <c r="AF21" s="39" t="s">
        <v>267</v>
      </c>
    </row>
    <row r="22" spans="1:32" ht="35.25" customHeight="1">
      <c r="A22" s="38" t="s">
        <v>295</v>
      </c>
      <c r="B22" s="179">
        <f t="shared" si="15"/>
        <v>64441</v>
      </c>
      <c r="C22" s="179">
        <f>SUM(D22:I22)</f>
        <v>1</v>
      </c>
      <c r="D22" s="180">
        <v>1</v>
      </c>
      <c r="E22" s="182" t="s">
        <v>430</v>
      </c>
      <c r="F22" s="180" t="s">
        <v>430</v>
      </c>
      <c r="G22" s="178" t="s">
        <v>430</v>
      </c>
      <c r="H22" s="178" t="s">
        <v>430</v>
      </c>
      <c r="I22" s="178" t="s">
        <v>430</v>
      </c>
      <c r="J22" s="179">
        <f t="shared" si="17"/>
        <v>45943</v>
      </c>
      <c r="K22" s="178">
        <v>20058</v>
      </c>
      <c r="L22" s="178">
        <v>9278</v>
      </c>
      <c r="M22" s="178">
        <v>11336</v>
      </c>
      <c r="N22" s="178">
        <v>789</v>
      </c>
      <c r="O22" s="178">
        <v>3626</v>
      </c>
      <c r="P22" s="178">
        <v>856</v>
      </c>
      <c r="Q22" s="47" t="s">
        <v>296</v>
      </c>
      <c r="R22" s="38" t="s">
        <v>295</v>
      </c>
      <c r="S22" s="179">
        <f t="shared" si="19"/>
        <v>5404</v>
      </c>
      <c r="T22" s="178">
        <v>2994</v>
      </c>
      <c r="U22" s="178">
        <v>972</v>
      </c>
      <c r="V22" s="178">
        <v>602</v>
      </c>
      <c r="W22" s="178">
        <v>241</v>
      </c>
      <c r="X22" s="178">
        <v>590</v>
      </c>
      <c r="Y22" s="178">
        <v>5</v>
      </c>
      <c r="Z22" s="179">
        <f t="shared" si="18"/>
        <v>271</v>
      </c>
      <c r="AA22" s="178">
        <v>70</v>
      </c>
      <c r="AB22" s="178">
        <v>44</v>
      </c>
      <c r="AC22" s="178">
        <v>157</v>
      </c>
      <c r="AD22" s="178">
        <v>12822</v>
      </c>
      <c r="AE22" s="180" t="s">
        <v>794</v>
      </c>
      <c r="AF22" s="39" t="s">
        <v>296</v>
      </c>
    </row>
    <row r="23" spans="1:32" ht="35.25" customHeight="1" thickBot="1">
      <c r="A23" s="43" t="s">
        <v>297</v>
      </c>
      <c r="B23" s="618" t="s">
        <v>794</v>
      </c>
      <c r="C23" s="618" t="s">
        <v>794</v>
      </c>
      <c r="D23" s="207" t="s">
        <v>794</v>
      </c>
      <c r="E23" s="207" t="s">
        <v>794</v>
      </c>
      <c r="F23" s="207" t="s">
        <v>794</v>
      </c>
      <c r="G23" s="207" t="s">
        <v>794</v>
      </c>
      <c r="H23" s="207" t="s">
        <v>794</v>
      </c>
      <c r="I23" s="207" t="s">
        <v>794</v>
      </c>
      <c r="J23" s="207" t="s">
        <v>794</v>
      </c>
      <c r="K23" s="207" t="s">
        <v>794</v>
      </c>
      <c r="L23" s="207" t="s">
        <v>794</v>
      </c>
      <c r="M23" s="207" t="s">
        <v>794</v>
      </c>
      <c r="N23" s="207" t="s">
        <v>794</v>
      </c>
      <c r="O23" s="207" t="s">
        <v>794</v>
      </c>
      <c r="P23" s="207" t="s">
        <v>794</v>
      </c>
      <c r="Q23" s="160" t="s">
        <v>255</v>
      </c>
      <c r="R23" s="43" t="s">
        <v>795</v>
      </c>
      <c r="S23" s="207" t="s">
        <v>794</v>
      </c>
      <c r="T23" s="207" t="s">
        <v>794</v>
      </c>
      <c r="U23" s="207" t="s">
        <v>794</v>
      </c>
      <c r="V23" s="207" t="s">
        <v>794</v>
      </c>
      <c r="W23" s="207" t="s">
        <v>794</v>
      </c>
      <c r="X23" s="207" t="s">
        <v>794</v>
      </c>
      <c r="Y23" s="207" t="s">
        <v>794</v>
      </c>
      <c r="Z23" s="618" t="s">
        <v>794</v>
      </c>
      <c r="AA23" s="618" t="s">
        <v>794</v>
      </c>
      <c r="AB23" s="618" t="s">
        <v>794</v>
      </c>
      <c r="AC23" s="618" t="s">
        <v>794</v>
      </c>
      <c r="AD23" s="618" t="s">
        <v>794</v>
      </c>
      <c r="AE23" s="208" t="s">
        <v>794</v>
      </c>
      <c r="AF23" s="160" t="s">
        <v>255</v>
      </c>
    </row>
    <row r="24" spans="1:32" ht="14.25" customHeight="1">
      <c r="A24" s="138" t="s">
        <v>453</v>
      </c>
      <c r="R24" s="138" t="s">
        <v>453</v>
      </c>
      <c r="AF24" s="163"/>
    </row>
    <row r="25" spans="1:32" ht="14.25" customHeight="1">
      <c r="A25" s="161" t="s">
        <v>855</v>
      </c>
      <c r="B25" s="161"/>
      <c r="Q25" s="163" t="s">
        <v>854</v>
      </c>
      <c r="R25" s="161" t="s">
        <v>851</v>
      </c>
      <c r="AF25" s="163" t="s">
        <v>854</v>
      </c>
    </row>
  </sheetData>
  <mergeCells count="8">
    <mergeCell ref="A3:A6"/>
    <mergeCell ref="Q3:Q6"/>
    <mergeCell ref="Z1:AF1"/>
    <mergeCell ref="AF3:AF6"/>
    <mergeCell ref="R3:R6"/>
    <mergeCell ref="J1:Q1"/>
    <mergeCell ref="Z3:AC3"/>
    <mergeCell ref="R1:Y1"/>
  </mergeCells>
  <phoneticPr fontId="19" type="noConversion"/>
  <printOptions horizontalCentered="1"/>
  <pageMargins left="0.78740157480314965" right="0.78740157480314965" top="0.98425196850393704" bottom="0.98425196850393704" header="0.59055118110236227" footer="0.27559055118110237"/>
  <pageSetup paperSize="7" scale="75" firstPageNumber="72" pageOrder="overThenDown" orientation="portrait" useFirstPageNumber="1" r:id="rId1"/>
  <headerFooter differentOddEven="1"/>
  <colBreaks count="3" manualBreakCount="3">
    <brk id="9" max="25" man="1"/>
    <brk id="17" max="25" man="1"/>
    <brk id="25" max="2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J59"/>
  <sheetViews>
    <sheetView showGridLines="0" view="pageBreakPreview" zoomScaleNormal="100" zoomScaleSheetLayoutView="100" workbookViewId="0">
      <selection activeCell="G11" sqref="G11"/>
    </sheetView>
  </sheetViews>
  <sheetFormatPr defaultRowHeight="11.25"/>
  <cols>
    <col min="1" max="1" width="3.75" style="138" customWidth="1"/>
    <col min="2" max="2" width="22.25" style="138" customWidth="1"/>
    <col min="3" max="3" width="13.5" style="209" customWidth="1"/>
    <col min="4" max="4" width="13.5" style="210" customWidth="1"/>
    <col min="5" max="5" width="13.5" style="46" customWidth="1"/>
    <col min="6" max="6" width="13.5" style="214" customWidth="1"/>
    <col min="7" max="7" width="19" style="41" customWidth="1"/>
    <col min="8" max="8" width="19" style="210" customWidth="1"/>
    <col min="9" max="9" width="19" style="46" customWidth="1"/>
    <col min="10" max="10" width="23.75" style="34" customWidth="1"/>
    <col min="11" max="16384" width="9" style="34"/>
  </cols>
  <sheetData>
    <row r="1" spans="1:10" s="31" customFormat="1" ht="27" customHeight="1">
      <c r="A1" s="837" t="s">
        <v>592</v>
      </c>
      <c r="B1" s="837"/>
      <c r="C1" s="837"/>
      <c r="D1" s="837"/>
      <c r="E1" s="837"/>
      <c r="F1" s="837"/>
      <c r="G1" s="837" t="s">
        <v>593</v>
      </c>
      <c r="H1" s="837"/>
      <c r="I1" s="837"/>
      <c r="J1" s="837"/>
    </row>
    <row r="2" spans="1:10" ht="16.5" customHeight="1" thickBot="1">
      <c r="A2" s="135" t="s">
        <v>172</v>
      </c>
      <c r="B2" s="184"/>
      <c r="C2" s="185"/>
      <c r="D2" s="186"/>
      <c r="E2" s="187"/>
      <c r="F2" s="188"/>
      <c r="G2" s="189"/>
      <c r="H2" s="186"/>
      <c r="I2" s="187"/>
      <c r="J2" s="33" t="s">
        <v>173</v>
      </c>
    </row>
    <row r="3" spans="1:10" s="139" customFormat="1" ht="15" customHeight="1">
      <c r="A3" s="839" t="s">
        <v>639</v>
      </c>
      <c r="B3" s="828"/>
      <c r="C3" s="190" t="s">
        <v>170</v>
      </c>
      <c r="D3" s="191" t="s">
        <v>174</v>
      </c>
      <c r="E3" s="192" t="s">
        <v>175</v>
      </c>
      <c r="F3" s="193" t="s">
        <v>176</v>
      </c>
      <c r="G3" s="192" t="s">
        <v>177</v>
      </c>
      <c r="H3" s="194" t="s">
        <v>178</v>
      </c>
      <c r="I3" s="190" t="s">
        <v>179</v>
      </c>
      <c r="J3" s="824" t="s">
        <v>431</v>
      </c>
    </row>
    <row r="4" spans="1:10" s="139" customFormat="1" ht="60" customHeight="1">
      <c r="A4" s="838"/>
      <c r="B4" s="829"/>
      <c r="C4" s="195" t="s">
        <v>180</v>
      </c>
      <c r="D4" s="196" t="s">
        <v>181</v>
      </c>
      <c r="E4" s="197" t="s">
        <v>415</v>
      </c>
      <c r="F4" s="198" t="s">
        <v>416</v>
      </c>
      <c r="G4" s="196" t="s">
        <v>417</v>
      </c>
      <c r="H4" s="199" t="s">
        <v>564</v>
      </c>
      <c r="I4" s="195" t="s">
        <v>182</v>
      </c>
      <c r="J4" s="838"/>
    </row>
    <row r="5" spans="1:10" ht="29.45" customHeight="1">
      <c r="A5" s="842">
        <v>2010</v>
      </c>
      <c r="B5" s="843"/>
      <c r="C5" s="156">
        <v>374008</v>
      </c>
      <c r="D5" s="156">
        <v>168611</v>
      </c>
      <c r="E5" s="156">
        <v>113667</v>
      </c>
      <c r="F5" s="156">
        <v>77470</v>
      </c>
      <c r="G5" s="156">
        <v>6210</v>
      </c>
      <c r="H5" s="156">
        <v>2179</v>
      </c>
      <c r="I5" s="156">
        <v>5871</v>
      </c>
      <c r="J5" s="614">
        <v>2010</v>
      </c>
    </row>
    <row r="6" spans="1:10" s="42" customFormat="1" ht="29.45" customHeight="1">
      <c r="A6" s="848">
        <v>2015</v>
      </c>
      <c r="B6" s="849"/>
      <c r="C6" s="623">
        <f>SUM(C7,C13)</f>
        <v>427582</v>
      </c>
      <c r="D6" s="623">
        <f t="shared" ref="D6:I6" si="0">SUM(D13,D7)</f>
        <v>210927</v>
      </c>
      <c r="E6" s="623">
        <f t="shared" si="0"/>
        <v>91060</v>
      </c>
      <c r="F6" s="623">
        <f t="shared" si="0"/>
        <v>100309</v>
      </c>
      <c r="G6" s="623">
        <f t="shared" si="0"/>
        <v>9607</v>
      </c>
      <c r="H6" s="623">
        <f t="shared" si="0"/>
        <v>1299</v>
      </c>
      <c r="I6" s="623">
        <f t="shared" si="0"/>
        <v>14380</v>
      </c>
      <c r="J6" s="616">
        <v>2015</v>
      </c>
    </row>
    <row r="7" spans="1:10" ht="29.45" customHeight="1">
      <c r="A7" s="840" t="s">
        <v>531</v>
      </c>
      <c r="B7" s="841"/>
      <c r="C7" s="619">
        <f>SUM(D7:I7)</f>
        <v>413504</v>
      </c>
      <c r="D7" s="619">
        <v>209262</v>
      </c>
      <c r="E7" s="619">
        <v>87640</v>
      </c>
      <c r="F7" s="619">
        <v>93275</v>
      </c>
      <c r="G7" s="619">
        <v>8360</v>
      </c>
      <c r="H7" s="619">
        <v>1181</v>
      </c>
      <c r="I7" s="619">
        <v>13786</v>
      </c>
      <c r="J7" s="620" t="s">
        <v>532</v>
      </c>
    </row>
    <row r="8" spans="1:10" ht="29.45" customHeight="1">
      <c r="A8" s="609"/>
      <c r="B8" s="610" t="s">
        <v>183</v>
      </c>
      <c r="C8" s="619">
        <f>SUM(D8:I8)</f>
        <v>126466</v>
      </c>
      <c r="D8" s="619">
        <v>25204</v>
      </c>
      <c r="E8" s="619">
        <v>37509</v>
      </c>
      <c r="F8" s="619">
        <v>50621</v>
      </c>
      <c r="G8" s="619">
        <v>6119</v>
      </c>
      <c r="H8" s="619">
        <v>694</v>
      </c>
      <c r="I8" s="619">
        <v>6319</v>
      </c>
      <c r="J8" s="620" t="s">
        <v>298</v>
      </c>
    </row>
    <row r="9" spans="1:10" ht="29.45" customHeight="1">
      <c r="A9" s="609"/>
      <c r="B9" s="610" t="s">
        <v>184</v>
      </c>
      <c r="C9" s="619">
        <f t="shared" ref="C9:C13" si="1">SUM(D9:I9)</f>
        <v>233234</v>
      </c>
      <c r="D9" s="619">
        <v>155941</v>
      </c>
      <c r="E9" s="619">
        <v>37809</v>
      </c>
      <c r="F9" s="619">
        <v>32548</v>
      </c>
      <c r="G9" s="619">
        <v>1035</v>
      </c>
      <c r="H9" s="619">
        <v>332</v>
      </c>
      <c r="I9" s="619">
        <v>5569</v>
      </c>
      <c r="J9" s="620" t="s">
        <v>527</v>
      </c>
    </row>
    <row r="10" spans="1:10" ht="29.45" customHeight="1">
      <c r="A10" s="609"/>
      <c r="B10" s="610" t="s">
        <v>185</v>
      </c>
      <c r="C10" s="619">
        <f t="shared" si="1"/>
        <v>7042</v>
      </c>
      <c r="D10" s="619">
        <v>4640</v>
      </c>
      <c r="E10" s="619">
        <v>1399</v>
      </c>
      <c r="F10" s="619">
        <v>694</v>
      </c>
      <c r="G10" s="619">
        <v>70</v>
      </c>
      <c r="H10" s="619">
        <v>5</v>
      </c>
      <c r="I10" s="619">
        <v>234</v>
      </c>
      <c r="J10" s="620" t="s">
        <v>186</v>
      </c>
    </row>
    <row r="11" spans="1:10" ht="29.45" customHeight="1">
      <c r="A11" s="609"/>
      <c r="B11" s="610" t="s">
        <v>187</v>
      </c>
      <c r="C11" s="619">
        <f t="shared" si="1"/>
        <v>40821</v>
      </c>
      <c r="D11" s="619">
        <v>21172</v>
      </c>
      <c r="E11" s="619">
        <v>9446</v>
      </c>
      <c r="F11" s="619">
        <v>8365</v>
      </c>
      <c r="G11" s="619">
        <v>494</v>
      </c>
      <c r="H11" s="619">
        <v>129</v>
      </c>
      <c r="I11" s="619">
        <v>1215</v>
      </c>
      <c r="J11" s="620" t="s">
        <v>314</v>
      </c>
    </row>
    <row r="12" spans="1:10" ht="29.45" customHeight="1">
      <c r="A12" s="609"/>
      <c r="B12" s="610" t="s">
        <v>228</v>
      </c>
      <c r="C12" s="619">
        <f t="shared" si="1"/>
        <v>5941</v>
      </c>
      <c r="D12" s="619">
        <v>2305</v>
      </c>
      <c r="E12" s="619">
        <v>1477</v>
      </c>
      <c r="F12" s="619">
        <v>1047</v>
      </c>
      <c r="G12" s="619">
        <v>642</v>
      </c>
      <c r="H12" s="619">
        <v>21</v>
      </c>
      <c r="I12" s="619">
        <v>449</v>
      </c>
      <c r="J12" s="620" t="s">
        <v>437</v>
      </c>
    </row>
    <row r="13" spans="1:10" ht="29.45" customHeight="1">
      <c r="A13" s="840" t="s">
        <v>529</v>
      </c>
      <c r="B13" s="841"/>
      <c r="C13" s="619">
        <f t="shared" si="1"/>
        <v>14078</v>
      </c>
      <c r="D13" s="619">
        <v>1665</v>
      </c>
      <c r="E13" s="619">
        <v>3420</v>
      </c>
      <c r="F13" s="619">
        <v>7034</v>
      </c>
      <c r="G13" s="619">
        <v>1247</v>
      </c>
      <c r="H13" s="619">
        <v>118</v>
      </c>
      <c r="I13" s="619">
        <v>594</v>
      </c>
      <c r="J13" s="620" t="s">
        <v>438</v>
      </c>
    </row>
    <row r="14" spans="1:10" s="42" customFormat="1" ht="29.45" customHeight="1">
      <c r="A14" s="844" t="s">
        <v>528</v>
      </c>
      <c r="B14" s="845"/>
      <c r="C14" s="623">
        <f>SUM(C15,C21)</f>
        <v>104551</v>
      </c>
      <c r="D14" s="623">
        <f>SUM(D15,D21)</f>
        <v>58623</v>
      </c>
      <c r="E14" s="623">
        <f t="shared" ref="E14:I14" si="2">SUM(E15,E21)</f>
        <v>20588</v>
      </c>
      <c r="F14" s="623">
        <f t="shared" si="2"/>
        <v>20547</v>
      </c>
      <c r="G14" s="623">
        <f t="shared" si="2"/>
        <v>1690</v>
      </c>
      <c r="H14" s="623">
        <f t="shared" si="2"/>
        <v>129</v>
      </c>
      <c r="I14" s="623">
        <f t="shared" si="2"/>
        <v>2974</v>
      </c>
      <c r="J14" s="621" t="s">
        <v>299</v>
      </c>
    </row>
    <row r="15" spans="1:10" ht="29.45" customHeight="1">
      <c r="A15" s="840" t="s">
        <v>188</v>
      </c>
      <c r="B15" s="841"/>
      <c r="C15" s="619">
        <f>SUM(D15:I15)</f>
        <v>102950</v>
      </c>
      <c r="D15" s="619">
        <v>58376</v>
      </c>
      <c r="E15" s="619">
        <v>20122</v>
      </c>
      <c r="F15" s="619">
        <v>19795</v>
      </c>
      <c r="G15" s="619">
        <v>1670</v>
      </c>
      <c r="H15" s="619">
        <v>129</v>
      </c>
      <c r="I15" s="619">
        <v>2858</v>
      </c>
      <c r="J15" s="620" t="s">
        <v>532</v>
      </c>
    </row>
    <row r="16" spans="1:10" ht="29.45" customHeight="1">
      <c r="A16" s="609"/>
      <c r="B16" s="610" t="s">
        <v>183</v>
      </c>
      <c r="C16" s="619">
        <f t="shared" ref="C16:C21" si="3">SUM(D16:I16)</f>
        <v>31722</v>
      </c>
      <c r="D16" s="619">
        <v>6885</v>
      </c>
      <c r="E16" s="619">
        <v>9019</v>
      </c>
      <c r="F16" s="619">
        <v>13320</v>
      </c>
      <c r="G16" s="619">
        <v>1272</v>
      </c>
      <c r="H16" s="619">
        <v>61</v>
      </c>
      <c r="I16" s="619">
        <v>1165</v>
      </c>
      <c r="J16" s="620" t="s">
        <v>298</v>
      </c>
    </row>
    <row r="17" spans="1:10" ht="29.45" customHeight="1">
      <c r="A17" s="609"/>
      <c r="B17" s="610" t="s">
        <v>184</v>
      </c>
      <c r="C17" s="619">
        <f t="shared" si="3"/>
        <v>53091</v>
      </c>
      <c r="D17" s="619">
        <v>41182</v>
      </c>
      <c r="E17" s="619">
        <v>6928</v>
      </c>
      <c r="F17" s="619">
        <v>3472</v>
      </c>
      <c r="G17" s="619">
        <v>242</v>
      </c>
      <c r="H17" s="619">
        <v>50</v>
      </c>
      <c r="I17" s="619">
        <v>1217</v>
      </c>
      <c r="J17" s="620" t="s">
        <v>527</v>
      </c>
    </row>
    <row r="18" spans="1:10" ht="29.45" customHeight="1">
      <c r="A18" s="609"/>
      <c r="B18" s="610" t="s">
        <v>185</v>
      </c>
      <c r="C18" s="619">
        <f t="shared" si="3"/>
        <v>1885</v>
      </c>
      <c r="D18" s="619">
        <v>1161</v>
      </c>
      <c r="E18" s="619">
        <v>371</v>
      </c>
      <c r="F18" s="619">
        <v>271</v>
      </c>
      <c r="G18" s="619">
        <v>14</v>
      </c>
      <c r="H18" s="619">
        <v>5</v>
      </c>
      <c r="I18" s="619">
        <v>63</v>
      </c>
      <c r="J18" s="620" t="s">
        <v>186</v>
      </c>
    </row>
    <row r="19" spans="1:10" ht="29.45" customHeight="1">
      <c r="A19" s="609"/>
      <c r="B19" s="610" t="s">
        <v>187</v>
      </c>
      <c r="C19" s="619">
        <f t="shared" si="3"/>
        <v>14654</v>
      </c>
      <c r="D19" s="619">
        <v>8349</v>
      </c>
      <c r="E19" s="619">
        <v>3349</v>
      </c>
      <c r="F19" s="619">
        <v>2495</v>
      </c>
      <c r="G19" s="619">
        <v>126</v>
      </c>
      <c r="H19" s="619">
        <v>13</v>
      </c>
      <c r="I19" s="619">
        <v>322</v>
      </c>
      <c r="J19" s="620" t="s">
        <v>314</v>
      </c>
    </row>
    <row r="20" spans="1:10" ht="29.45" customHeight="1">
      <c r="A20" s="609"/>
      <c r="B20" s="610" t="s">
        <v>228</v>
      </c>
      <c r="C20" s="619">
        <f t="shared" si="3"/>
        <v>1598</v>
      </c>
      <c r="D20" s="619">
        <v>799</v>
      </c>
      <c r="E20" s="619">
        <v>455</v>
      </c>
      <c r="F20" s="619">
        <v>237</v>
      </c>
      <c r="G20" s="619">
        <v>16</v>
      </c>
      <c r="H20" s="619" t="s">
        <v>430</v>
      </c>
      <c r="I20" s="619">
        <v>91</v>
      </c>
      <c r="J20" s="620" t="s">
        <v>437</v>
      </c>
    </row>
    <row r="21" spans="1:10" ht="29.45" customHeight="1" thickBot="1">
      <c r="A21" s="846" t="s">
        <v>529</v>
      </c>
      <c r="B21" s="847"/>
      <c r="C21" s="647">
        <f t="shared" si="3"/>
        <v>1601</v>
      </c>
      <c r="D21" s="618">
        <v>247</v>
      </c>
      <c r="E21" s="618">
        <v>466</v>
      </c>
      <c r="F21" s="618">
        <v>752</v>
      </c>
      <c r="G21" s="618">
        <v>20</v>
      </c>
      <c r="H21" s="618" t="s">
        <v>430</v>
      </c>
      <c r="I21" s="618">
        <v>116</v>
      </c>
      <c r="J21" s="622" t="s">
        <v>530</v>
      </c>
    </row>
    <row r="22" spans="1:10" ht="14.25" customHeight="1">
      <c r="A22" s="850" t="s">
        <v>454</v>
      </c>
      <c r="B22" s="850"/>
      <c r="C22" s="851"/>
      <c r="D22" s="851"/>
      <c r="E22" s="851"/>
      <c r="F22" s="851"/>
      <c r="G22" s="178"/>
      <c r="H22" s="178"/>
      <c r="I22" s="835" t="s">
        <v>762</v>
      </c>
      <c r="J22" s="836"/>
    </row>
    <row r="23" spans="1:10" ht="14.25" customHeight="1">
      <c r="A23" s="851" t="s">
        <v>455</v>
      </c>
      <c r="B23" s="851"/>
      <c r="C23" s="851"/>
      <c r="D23" s="851"/>
      <c r="E23" s="851"/>
      <c r="F23" s="851"/>
      <c r="G23" s="178"/>
      <c r="H23" s="178"/>
      <c r="I23" s="178"/>
      <c r="J23" s="203"/>
    </row>
    <row r="24" spans="1:10" ht="14.25" customHeight="1">
      <c r="A24" s="851" t="s">
        <v>456</v>
      </c>
      <c r="B24" s="851"/>
      <c r="C24" s="851"/>
      <c r="D24" s="851"/>
      <c r="E24" s="851"/>
      <c r="F24" s="851"/>
      <c r="G24" s="178"/>
      <c r="H24" s="178"/>
      <c r="I24" s="178"/>
      <c r="J24" s="203"/>
    </row>
    <row r="25" spans="1:10" ht="13.5" customHeight="1">
      <c r="A25" s="161" t="s">
        <v>901</v>
      </c>
      <c r="B25" s="201"/>
      <c r="C25" s="204"/>
      <c r="D25" s="205"/>
      <c r="E25" s="206"/>
      <c r="F25" s="205"/>
      <c r="G25" s="206"/>
      <c r="H25" s="205"/>
      <c r="I25" s="206"/>
      <c r="J25" s="163"/>
    </row>
    <row r="26" spans="1:10" s="31" customFormat="1" ht="31.5" customHeight="1">
      <c r="A26" s="837" t="s">
        <v>594</v>
      </c>
      <c r="B26" s="837"/>
      <c r="C26" s="837"/>
      <c r="D26" s="837"/>
      <c r="E26" s="837"/>
      <c r="F26" s="837"/>
      <c r="G26" s="837" t="s">
        <v>595</v>
      </c>
      <c r="H26" s="837"/>
      <c r="I26" s="837"/>
      <c r="J26" s="837"/>
    </row>
    <row r="27" spans="1:10" ht="15" customHeight="1" thickBot="1">
      <c r="A27" s="135" t="s">
        <v>172</v>
      </c>
      <c r="B27" s="184"/>
      <c r="C27" s="185"/>
      <c r="D27" s="186"/>
      <c r="E27" s="187"/>
      <c r="F27" s="188"/>
      <c r="G27" s="189"/>
      <c r="H27" s="186"/>
      <c r="I27" s="187"/>
      <c r="J27" s="33" t="s">
        <v>173</v>
      </c>
    </row>
    <row r="28" spans="1:10" s="139" customFormat="1" ht="15" customHeight="1">
      <c r="A28" s="839" t="s">
        <v>638</v>
      </c>
      <c r="B28" s="828"/>
      <c r="C28" s="190" t="s">
        <v>170</v>
      </c>
      <c r="D28" s="191" t="s">
        <v>174</v>
      </c>
      <c r="E28" s="192" t="s">
        <v>175</v>
      </c>
      <c r="F28" s="193" t="s">
        <v>176</v>
      </c>
      <c r="G28" s="192" t="s">
        <v>177</v>
      </c>
      <c r="H28" s="194" t="s">
        <v>178</v>
      </c>
      <c r="I28" s="190" t="s">
        <v>179</v>
      </c>
      <c r="J28" s="824" t="s">
        <v>431</v>
      </c>
    </row>
    <row r="29" spans="1:10" s="139" customFormat="1" ht="60" customHeight="1">
      <c r="A29" s="838"/>
      <c r="B29" s="829"/>
      <c r="C29" s="195" t="s">
        <v>180</v>
      </c>
      <c r="D29" s="196" t="s">
        <v>181</v>
      </c>
      <c r="E29" s="197" t="s">
        <v>415</v>
      </c>
      <c r="F29" s="198" t="s">
        <v>416</v>
      </c>
      <c r="G29" s="196" t="s">
        <v>417</v>
      </c>
      <c r="H29" s="199" t="s">
        <v>564</v>
      </c>
      <c r="I29" s="195" t="s">
        <v>182</v>
      </c>
      <c r="J29" s="838"/>
    </row>
    <row r="30" spans="1:10" s="42" customFormat="1" ht="21" customHeight="1">
      <c r="A30" s="852" t="s">
        <v>189</v>
      </c>
      <c r="B30" s="853"/>
      <c r="C30" s="623">
        <f>SUM(C31,C37)</f>
        <v>126215</v>
      </c>
      <c r="D30" s="623">
        <f>SUM(D31,D37)</f>
        <v>61345</v>
      </c>
      <c r="E30" s="623">
        <f t="shared" ref="E30" si="4">SUM(E31,E37)</f>
        <v>24610</v>
      </c>
      <c r="F30" s="623">
        <f t="shared" ref="F30" si="5">SUM(F31,F37)</f>
        <v>31678</v>
      </c>
      <c r="G30" s="623">
        <f t="shared" ref="G30" si="6">SUM(G31,G37)</f>
        <v>3270</v>
      </c>
      <c r="H30" s="623">
        <f t="shared" ref="H30" si="7">SUM(H31,H37)</f>
        <v>588</v>
      </c>
      <c r="I30" s="623">
        <f t="shared" ref="I30" si="8">SUM(I31,I37)</f>
        <v>4724</v>
      </c>
      <c r="J30" s="624" t="s">
        <v>300</v>
      </c>
    </row>
    <row r="31" spans="1:10" ht="21" customHeight="1">
      <c r="A31" s="840" t="s">
        <v>188</v>
      </c>
      <c r="B31" s="841"/>
      <c r="C31" s="619">
        <f>SUM(D31:I31)</f>
        <v>123891</v>
      </c>
      <c r="D31" s="619">
        <v>61080</v>
      </c>
      <c r="E31" s="619">
        <v>24176</v>
      </c>
      <c r="F31" s="619">
        <v>30316</v>
      </c>
      <c r="G31" s="619">
        <v>3149</v>
      </c>
      <c r="H31" s="619">
        <v>560</v>
      </c>
      <c r="I31" s="619">
        <v>4610</v>
      </c>
      <c r="J31" s="620" t="s">
        <v>532</v>
      </c>
    </row>
    <row r="32" spans="1:10" ht="21" customHeight="1">
      <c r="A32" s="609"/>
      <c r="B32" s="610" t="s">
        <v>183</v>
      </c>
      <c r="C32" s="619">
        <f t="shared" ref="C32:C37" si="9">SUM(D32:I32)</f>
        <v>39408</v>
      </c>
      <c r="D32" s="619">
        <v>7486</v>
      </c>
      <c r="E32" s="619">
        <v>11594</v>
      </c>
      <c r="F32" s="619">
        <v>15387</v>
      </c>
      <c r="G32" s="619">
        <v>2468</v>
      </c>
      <c r="H32" s="619">
        <v>353</v>
      </c>
      <c r="I32" s="619">
        <v>2120</v>
      </c>
      <c r="J32" s="620" t="s">
        <v>298</v>
      </c>
    </row>
    <row r="33" spans="1:10" ht="21" customHeight="1">
      <c r="A33" s="609"/>
      <c r="B33" s="610" t="s">
        <v>184</v>
      </c>
      <c r="C33" s="619">
        <f t="shared" si="9"/>
        <v>66357</v>
      </c>
      <c r="D33" s="619">
        <v>43958</v>
      </c>
      <c r="E33" s="619">
        <v>8771</v>
      </c>
      <c r="F33" s="619">
        <v>11454</v>
      </c>
      <c r="G33" s="619">
        <v>298</v>
      </c>
      <c r="H33" s="619">
        <v>148</v>
      </c>
      <c r="I33" s="619">
        <v>1728</v>
      </c>
      <c r="J33" s="620" t="s">
        <v>527</v>
      </c>
    </row>
    <row r="34" spans="1:10" ht="21" customHeight="1">
      <c r="A34" s="609"/>
      <c r="B34" s="610" t="s">
        <v>185</v>
      </c>
      <c r="C34" s="619">
        <f t="shared" si="9"/>
        <v>2001</v>
      </c>
      <c r="D34" s="619">
        <v>1219</v>
      </c>
      <c r="E34" s="619">
        <v>480</v>
      </c>
      <c r="F34" s="619">
        <v>215</v>
      </c>
      <c r="G34" s="619">
        <v>43</v>
      </c>
      <c r="H34" s="619" t="s">
        <v>430</v>
      </c>
      <c r="I34" s="619">
        <v>44</v>
      </c>
      <c r="J34" s="620" t="s">
        <v>186</v>
      </c>
    </row>
    <row r="35" spans="1:10" ht="21" customHeight="1">
      <c r="A35" s="609"/>
      <c r="B35" s="610" t="s">
        <v>187</v>
      </c>
      <c r="C35" s="619">
        <f t="shared" si="9"/>
        <v>14171</v>
      </c>
      <c r="D35" s="619">
        <v>7694</v>
      </c>
      <c r="E35" s="619">
        <v>2877</v>
      </c>
      <c r="F35" s="619">
        <v>2856</v>
      </c>
      <c r="G35" s="619">
        <v>168</v>
      </c>
      <c r="H35" s="619">
        <v>59</v>
      </c>
      <c r="I35" s="619">
        <v>517</v>
      </c>
      <c r="J35" s="625" t="s">
        <v>314</v>
      </c>
    </row>
    <row r="36" spans="1:10" ht="21" customHeight="1">
      <c r="A36" s="609"/>
      <c r="B36" s="645" t="s">
        <v>228</v>
      </c>
      <c r="C36" s="650">
        <f t="shared" si="9"/>
        <v>1954</v>
      </c>
      <c r="D36" s="619">
        <v>723</v>
      </c>
      <c r="E36" s="619">
        <v>454</v>
      </c>
      <c r="F36" s="619">
        <v>404</v>
      </c>
      <c r="G36" s="619">
        <v>172</v>
      </c>
      <c r="H36" s="619" t="s">
        <v>430</v>
      </c>
      <c r="I36" s="617">
        <v>201</v>
      </c>
      <c r="J36" s="646" t="s">
        <v>315</v>
      </c>
    </row>
    <row r="37" spans="1:10" ht="21" customHeight="1">
      <c r="A37" s="840" t="s">
        <v>529</v>
      </c>
      <c r="B37" s="840"/>
      <c r="C37" s="650">
        <f t="shared" si="9"/>
        <v>2324</v>
      </c>
      <c r="D37" s="619">
        <v>265</v>
      </c>
      <c r="E37" s="619">
        <v>434</v>
      </c>
      <c r="F37" s="619">
        <v>1362</v>
      </c>
      <c r="G37" s="619">
        <v>121</v>
      </c>
      <c r="H37" s="619">
        <v>28</v>
      </c>
      <c r="I37" s="617">
        <v>114</v>
      </c>
      <c r="J37" s="646" t="s">
        <v>530</v>
      </c>
    </row>
    <row r="38" spans="1:10" s="42" customFormat="1" ht="21" customHeight="1">
      <c r="A38" s="844" t="s">
        <v>301</v>
      </c>
      <c r="B38" s="844"/>
      <c r="C38" s="651">
        <f>SUM(C39,C45)</f>
        <v>147288</v>
      </c>
      <c r="D38" s="623">
        <f>SUM(D39,D45)</f>
        <v>66998</v>
      </c>
      <c r="E38" s="623">
        <f t="shared" ref="E38" si="10">SUM(E39,E45)</f>
        <v>31938</v>
      </c>
      <c r="F38" s="623">
        <f t="shared" ref="F38" si="11">SUM(F39,F45)</f>
        <v>37640</v>
      </c>
      <c r="G38" s="623">
        <f t="shared" ref="G38" si="12">SUM(G39,G45)</f>
        <v>4164</v>
      </c>
      <c r="H38" s="623">
        <f t="shared" ref="H38" si="13">SUM(H39,H45)</f>
        <v>570</v>
      </c>
      <c r="I38" s="652">
        <f t="shared" ref="I38" si="14">SUM(I39,I45)</f>
        <v>5978</v>
      </c>
      <c r="J38" s="648" t="s">
        <v>121</v>
      </c>
    </row>
    <row r="39" spans="1:10" ht="21" customHeight="1">
      <c r="A39" s="840" t="s">
        <v>188</v>
      </c>
      <c r="B39" s="840"/>
      <c r="C39" s="650">
        <f>SUM(D39:I39)</f>
        <v>145710</v>
      </c>
      <c r="D39" s="619">
        <f>SUM(D40:D44)</f>
        <v>66359</v>
      </c>
      <c r="E39" s="619">
        <f t="shared" ref="E39" si="15">SUM(E40:E44)</f>
        <v>31803</v>
      </c>
      <c r="F39" s="619">
        <f t="shared" ref="F39" si="16">SUM(F40:F44)</f>
        <v>37385</v>
      </c>
      <c r="G39" s="619">
        <f t="shared" ref="G39" si="17">SUM(G40:G44)</f>
        <v>3729</v>
      </c>
      <c r="H39" s="619">
        <f t="shared" ref="H39" si="18">SUM(H40:H44)</f>
        <v>549</v>
      </c>
      <c r="I39" s="617">
        <f t="shared" ref="I39" si="19">SUM(I40:I44)</f>
        <v>5885</v>
      </c>
      <c r="J39" s="200" t="s">
        <v>532</v>
      </c>
    </row>
    <row r="40" spans="1:10" ht="21" customHeight="1">
      <c r="A40" s="609"/>
      <c r="B40" s="645" t="s">
        <v>183</v>
      </c>
      <c r="C40" s="650">
        <f t="shared" ref="C40:C45" si="20">SUM(D40:I40)</f>
        <v>73644</v>
      </c>
      <c r="D40" s="619">
        <v>33499</v>
      </c>
      <c r="E40" s="619">
        <v>15969</v>
      </c>
      <c r="F40" s="619">
        <v>18820</v>
      </c>
      <c r="G40" s="619">
        <v>2082</v>
      </c>
      <c r="H40" s="619">
        <v>285</v>
      </c>
      <c r="I40" s="617">
        <v>2989</v>
      </c>
      <c r="J40" s="200" t="s">
        <v>298</v>
      </c>
    </row>
    <row r="41" spans="1:10" ht="21" customHeight="1">
      <c r="A41" s="609"/>
      <c r="B41" s="645" t="s">
        <v>184</v>
      </c>
      <c r="C41" s="650">
        <f t="shared" si="20"/>
        <v>30458</v>
      </c>
      <c r="D41" s="619">
        <v>8634</v>
      </c>
      <c r="E41" s="619">
        <v>7483</v>
      </c>
      <c r="F41" s="619">
        <v>11075</v>
      </c>
      <c r="G41" s="619">
        <v>1195</v>
      </c>
      <c r="H41" s="619">
        <v>180</v>
      </c>
      <c r="I41" s="617">
        <v>1891</v>
      </c>
      <c r="J41" s="200" t="s">
        <v>527</v>
      </c>
    </row>
    <row r="42" spans="1:10" ht="21" customHeight="1">
      <c r="A42" s="609"/>
      <c r="B42" s="645" t="s">
        <v>185</v>
      </c>
      <c r="C42" s="650">
        <f t="shared" si="20"/>
        <v>29900</v>
      </c>
      <c r="D42" s="619">
        <v>18848</v>
      </c>
      <c r="E42" s="619">
        <v>5338</v>
      </c>
      <c r="F42" s="619">
        <v>4821</v>
      </c>
      <c r="G42" s="619">
        <v>247</v>
      </c>
      <c r="H42" s="619">
        <v>37</v>
      </c>
      <c r="I42" s="617">
        <v>609</v>
      </c>
      <c r="J42" s="200" t="s">
        <v>186</v>
      </c>
    </row>
    <row r="43" spans="1:10" ht="21" customHeight="1">
      <c r="A43" s="609"/>
      <c r="B43" s="645" t="s">
        <v>187</v>
      </c>
      <c r="C43" s="650">
        <f t="shared" si="20"/>
        <v>1511</v>
      </c>
      <c r="D43" s="619">
        <v>1052</v>
      </c>
      <c r="E43" s="619">
        <v>237</v>
      </c>
      <c r="F43" s="619">
        <v>118</v>
      </c>
      <c r="G43" s="619">
        <v>13</v>
      </c>
      <c r="H43" s="619" t="s">
        <v>430</v>
      </c>
      <c r="I43" s="617">
        <v>91</v>
      </c>
      <c r="J43" s="649" t="s">
        <v>314</v>
      </c>
    </row>
    <row r="44" spans="1:10" ht="21" customHeight="1">
      <c r="A44" s="609"/>
      <c r="B44" s="645" t="s">
        <v>228</v>
      </c>
      <c r="C44" s="650">
        <f t="shared" si="20"/>
        <v>10197</v>
      </c>
      <c r="D44" s="619">
        <v>4326</v>
      </c>
      <c r="E44" s="619">
        <v>2776</v>
      </c>
      <c r="F44" s="619">
        <v>2551</v>
      </c>
      <c r="G44" s="619">
        <v>192</v>
      </c>
      <c r="H44" s="619">
        <v>47</v>
      </c>
      <c r="I44" s="617">
        <v>305</v>
      </c>
      <c r="J44" s="646" t="s">
        <v>316</v>
      </c>
    </row>
    <row r="45" spans="1:10" ht="21" customHeight="1">
      <c r="A45" s="840" t="s">
        <v>529</v>
      </c>
      <c r="B45" s="840"/>
      <c r="C45" s="650">
        <f t="shared" si="20"/>
        <v>1578</v>
      </c>
      <c r="D45" s="619">
        <v>639</v>
      </c>
      <c r="E45" s="619">
        <v>135</v>
      </c>
      <c r="F45" s="619">
        <v>255</v>
      </c>
      <c r="G45" s="619">
        <v>435</v>
      </c>
      <c r="H45" s="619">
        <v>21</v>
      </c>
      <c r="I45" s="617">
        <v>93</v>
      </c>
      <c r="J45" s="646" t="s">
        <v>530</v>
      </c>
    </row>
    <row r="46" spans="1:10" s="42" customFormat="1" ht="21" customHeight="1">
      <c r="A46" s="844" t="s">
        <v>302</v>
      </c>
      <c r="B46" s="844"/>
      <c r="C46" s="651">
        <f>SUM(C47,C53)</f>
        <v>118391</v>
      </c>
      <c r="D46" s="623">
        <f t="shared" ref="D46:I46" si="21">SUM(D47,D53)</f>
        <v>56982</v>
      </c>
      <c r="E46" s="623">
        <f t="shared" si="21"/>
        <v>29036</v>
      </c>
      <c r="F46" s="623">
        <f t="shared" si="21"/>
        <v>26699</v>
      </c>
      <c r="G46" s="623">
        <f t="shared" si="21"/>
        <v>1935</v>
      </c>
      <c r="H46" s="623">
        <f t="shared" si="21"/>
        <v>238</v>
      </c>
      <c r="I46" s="652">
        <f t="shared" si="21"/>
        <v>3501</v>
      </c>
      <c r="J46" s="648" t="s">
        <v>223</v>
      </c>
    </row>
    <row r="47" spans="1:10" ht="21" customHeight="1">
      <c r="A47" s="840" t="s">
        <v>188</v>
      </c>
      <c r="B47" s="840"/>
      <c r="C47" s="650">
        <f>SUM(D47:I47)</f>
        <v>113019</v>
      </c>
      <c r="D47" s="619">
        <v>56307</v>
      </c>
      <c r="E47" s="619">
        <v>27373</v>
      </c>
      <c r="F47" s="619">
        <v>24344</v>
      </c>
      <c r="G47" s="619">
        <v>1459</v>
      </c>
      <c r="H47" s="619">
        <v>207</v>
      </c>
      <c r="I47" s="617">
        <v>3329</v>
      </c>
      <c r="J47" s="200" t="s">
        <v>532</v>
      </c>
    </row>
    <row r="48" spans="1:10" ht="21" customHeight="1">
      <c r="A48" s="609"/>
      <c r="B48" s="645" t="s">
        <v>183</v>
      </c>
      <c r="C48" s="650">
        <f t="shared" ref="C48:C53" si="22">SUM(D48:I48)</f>
        <v>24878</v>
      </c>
      <c r="D48" s="619">
        <v>2199</v>
      </c>
      <c r="E48" s="619">
        <v>9413</v>
      </c>
      <c r="F48" s="619">
        <v>10839</v>
      </c>
      <c r="G48" s="619">
        <v>1184</v>
      </c>
      <c r="H48" s="619">
        <v>100</v>
      </c>
      <c r="I48" s="617">
        <v>1143</v>
      </c>
      <c r="J48" s="200" t="s">
        <v>298</v>
      </c>
    </row>
    <row r="49" spans="1:10" ht="21" customHeight="1">
      <c r="A49" s="609"/>
      <c r="B49" s="610" t="s">
        <v>184</v>
      </c>
      <c r="C49" s="619">
        <f t="shared" si="22"/>
        <v>83886</v>
      </c>
      <c r="D49" s="619">
        <v>51953</v>
      </c>
      <c r="E49" s="619">
        <v>16772</v>
      </c>
      <c r="F49" s="619">
        <v>12801</v>
      </c>
      <c r="G49" s="619">
        <v>248</v>
      </c>
      <c r="H49" s="619">
        <v>97</v>
      </c>
      <c r="I49" s="617">
        <v>2015</v>
      </c>
      <c r="J49" s="200" t="s">
        <v>527</v>
      </c>
    </row>
    <row r="50" spans="1:10" ht="21" customHeight="1">
      <c r="A50" s="609"/>
      <c r="B50" s="610" t="s">
        <v>185</v>
      </c>
      <c r="C50" s="619">
        <f t="shared" si="22"/>
        <v>1645</v>
      </c>
      <c r="D50" s="619">
        <v>1208</v>
      </c>
      <c r="E50" s="619">
        <v>311</v>
      </c>
      <c r="F50" s="619">
        <v>90</v>
      </c>
      <c r="G50" s="619" t="s">
        <v>430</v>
      </c>
      <c r="H50" s="619" t="s">
        <v>430</v>
      </c>
      <c r="I50" s="617">
        <v>36</v>
      </c>
      <c r="J50" s="200" t="s">
        <v>186</v>
      </c>
    </row>
    <row r="51" spans="1:10" ht="21" customHeight="1">
      <c r="A51" s="609"/>
      <c r="B51" s="610" t="s">
        <v>187</v>
      </c>
      <c r="C51" s="619">
        <f t="shared" si="22"/>
        <v>1799</v>
      </c>
      <c r="D51" s="619">
        <v>803</v>
      </c>
      <c r="E51" s="619">
        <v>444</v>
      </c>
      <c r="F51" s="619">
        <v>463</v>
      </c>
      <c r="G51" s="619">
        <v>8</v>
      </c>
      <c r="H51" s="619">
        <v>10</v>
      </c>
      <c r="I51" s="619">
        <v>71</v>
      </c>
      <c r="J51" s="625" t="s">
        <v>314</v>
      </c>
    </row>
    <row r="52" spans="1:10" ht="21" customHeight="1">
      <c r="A52" s="609"/>
      <c r="B52" s="610" t="s">
        <v>228</v>
      </c>
      <c r="C52" s="619">
        <f t="shared" si="22"/>
        <v>811</v>
      </c>
      <c r="D52" s="619">
        <v>144</v>
      </c>
      <c r="E52" s="619">
        <v>433</v>
      </c>
      <c r="F52" s="619">
        <v>151</v>
      </c>
      <c r="G52" s="619">
        <v>19</v>
      </c>
      <c r="H52" s="619" t="s">
        <v>430</v>
      </c>
      <c r="I52" s="619">
        <v>64</v>
      </c>
      <c r="J52" s="626" t="s">
        <v>316</v>
      </c>
    </row>
    <row r="53" spans="1:10" ht="21" customHeight="1" thickBot="1">
      <c r="A53" s="846" t="s">
        <v>529</v>
      </c>
      <c r="B53" s="847"/>
      <c r="C53" s="647">
        <f t="shared" si="22"/>
        <v>5372</v>
      </c>
      <c r="D53" s="618">
        <v>675</v>
      </c>
      <c r="E53" s="618">
        <v>1663</v>
      </c>
      <c r="F53" s="618">
        <v>2355</v>
      </c>
      <c r="G53" s="618">
        <v>476</v>
      </c>
      <c r="H53" s="618">
        <v>31</v>
      </c>
      <c r="I53" s="618">
        <v>172</v>
      </c>
      <c r="J53" s="627" t="s">
        <v>530</v>
      </c>
    </row>
    <row r="54" spans="1:10" ht="14.25" customHeight="1">
      <c r="A54" s="850" t="s">
        <v>454</v>
      </c>
      <c r="B54" s="850"/>
      <c r="C54" s="851"/>
      <c r="D54" s="851"/>
      <c r="E54" s="851"/>
      <c r="F54" s="851"/>
      <c r="G54" s="178"/>
      <c r="H54" s="178"/>
      <c r="I54" s="835" t="s">
        <v>852</v>
      </c>
      <c r="J54" s="836"/>
    </row>
    <row r="55" spans="1:10" ht="14.25" customHeight="1">
      <c r="A55" s="851" t="s">
        <v>455</v>
      </c>
      <c r="B55" s="851"/>
      <c r="C55" s="851"/>
      <c r="D55" s="851"/>
      <c r="E55" s="851"/>
      <c r="F55" s="851"/>
      <c r="G55" s="178"/>
      <c r="H55" s="178"/>
      <c r="I55" s="178"/>
      <c r="J55" s="203"/>
    </row>
    <row r="56" spans="1:10" ht="14.25" customHeight="1">
      <c r="A56" s="851" t="s">
        <v>456</v>
      </c>
      <c r="B56" s="851"/>
      <c r="C56" s="851"/>
      <c r="D56" s="851"/>
      <c r="E56" s="851"/>
      <c r="F56" s="851"/>
      <c r="G56" s="178"/>
      <c r="H56" s="178"/>
      <c r="I56" s="178"/>
      <c r="J56" s="203"/>
    </row>
    <row r="57" spans="1:10" ht="14.25" customHeight="1">
      <c r="A57" s="749" t="s">
        <v>901</v>
      </c>
      <c r="B57" s="201"/>
      <c r="C57" s="204"/>
      <c r="D57" s="205"/>
      <c r="E57" s="206"/>
      <c r="F57" s="205"/>
      <c r="G57" s="206"/>
      <c r="H57" s="205"/>
      <c r="I57" s="206"/>
      <c r="J57" s="163"/>
    </row>
    <row r="58" spans="1:10" ht="15" customHeight="1">
      <c r="A58" s="45" t="s">
        <v>171</v>
      </c>
      <c r="B58" s="45"/>
      <c r="E58" s="211"/>
      <c r="F58" s="212"/>
      <c r="G58" s="213"/>
      <c r="H58" s="212"/>
      <c r="I58" s="211"/>
    </row>
    <row r="59" spans="1:10" ht="15" customHeight="1">
      <c r="A59" s="45" t="s">
        <v>171</v>
      </c>
      <c r="B59" s="45"/>
    </row>
  </sheetData>
  <mergeCells count="32">
    <mergeCell ref="A6:B6"/>
    <mergeCell ref="A54:F54"/>
    <mergeCell ref="A55:F55"/>
    <mergeCell ref="A56:F56"/>
    <mergeCell ref="A22:F22"/>
    <mergeCell ref="A23:F23"/>
    <mergeCell ref="A24:F24"/>
    <mergeCell ref="A47:B47"/>
    <mergeCell ref="A53:B53"/>
    <mergeCell ref="A38:B38"/>
    <mergeCell ref="A39:B39"/>
    <mergeCell ref="A45:B45"/>
    <mergeCell ref="A46:B46"/>
    <mergeCell ref="A37:B37"/>
    <mergeCell ref="A30:B30"/>
    <mergeCell ref="A31:B31"/>
    <mergeCell ref="I54:J54"/>
    <mergeCell ref="I22:J22"/>
    <mergeCell ref="G1:J1"/>
    <mergeCell ref="G26:J26"/>
    <mergeCell ref="A1:F1"/>
    <mergeCell ref="J28:J29"/>
    <mergeCell ref="A3:B4"/>
    <mergeCell ref="J3:J4"/>
    <mergeCell ref="A28:B29"/>
    <mergeCell ref="A13:B13"/>
    <mergeCell ref="A7:B7"/>
    <mergeCell ref="A5:B5"/>
    <mergeCell ref="A14:B14"/>
    <mergeCell ref="A15:B15"/>
    <mergeCell ref="A21:B21"/>
    <mergeCell ref="A26:F26"/>
  </mergeCells>
  <phoneticPr fontId="19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useFirstPageNumber="1" r:id="rId1"/>
  <headerFooter differentOddEven="1">
    <evenFooter xml:space="preserve">&amp;R&amp;"-,굵게"&amp;9 </evenFooter>
  </headerFooter>
  <rowBreaks count="2" manualBreakCount="2">
    <brk id="25" max="11" man="1"/>
    <brk id="57" max="9" man="1"/>
  </rowBreaks>
  <colBreaks count="1" manualBreakCount="1">
    <brk id="6" max="5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9"/>
  <sheetViews>
    <sheetView view="pageBreakPreview" zoomScaleNormal="100" zoomScaleSheetLayoutView="100" workbookViewId="0">
      <selection activeCell="I49" sqref="I49"/>
    </sheetView>
  </sheetViews>
  <sheetFormatPr defaultRowHeight="11.25"/>
  <cols>
    <col min="1" max="1" width="4" style="138" customWidth="1"/>
    <col min="2" max="2" width="15" style="138" customWidth="1"/>
    <col min="3" max="3" width="20.375" style="138" customWidth="1"/>
    <col min="4" max="4" width="20.375" style="209" customWidth="1"/>
    <col min="5" max="5" width="20.375" style="210" customWidth="1"/>
    <col min="6" max="6" width="12.125" style="46" customWidth="1"/>
    <col min="7" max="7" width="12.125" style="214" customWidth="1"/>
    <col min="8" max="8" width="12.125" style="41" customWidth="1"/>
    <col min="9" max="9" width="12.125" style="210" customWidth="1"/>
    <col min="10" max="10" width="4" style="34" customWidth="1"/>
    <col min="11" max="11" width="15" style="34" customWidth="1"/>
    <col min="12" max="16384" width="9" style="34"/>
  </cols>
  <sheetData>
    <row r="1" spans="1:11" s="31" customFormat="1" ht="27" customHeight="1">
      <c r="A1" s="863" t="s">
        <v>596</v>
      </c>
      <c r="B1" s="863"/>
      <c r="C1" s="863"/>
      <c r="D1" s="863"/>
      <c r="E1" s="863"/>
      <c r="F1" s="854" t="s">
        <v>597</v>
      </c>
      <c r="G1" s="854"/>
      <c r="H1" s="854"/>
      <c r="I1" s="854"/>
      <c r="J1" s="854"/>
      <c r="K1" s="854"/>
    </row>
    <row r="2" spans="1:11" ht="20.25" customHeight="1" thickBot="1">
      <c r="A2" s="135" t="s">
        <v>172</v>
      </c>
      <c r="B2" s="184"/>
      <c r="C2" s="184"/>
      <c r="D2" s="185"/>
      <c r="E2" s="186"/>
      <c r="F2" s="187"/>
      <c r="G2" s="188"/>
      <c r="H2" s="189"/>
      <c r="I2" s="186"/>
      <c r="J2" s="32"/>
      <c r="K2" s="33" t="s">
        <v>190</v>
      </c>
    </row>
    <row r="3" spans="1:11" s="139" customFormat="1" ht="18.75" customHeight="1">
      <c r="A3" s="833" t="s">
        <v>565</v>
      </c>
      <c r="B3" s="828"/>
      <c r="C3" s="826" t="s">
        <v>191</v>
      </c>
      <c r="D3" s="838"/>
      <c r="E3" s="838"/>
      <c r="F3" s="838" t="s">
        <v>142</v>
      </c>
      <c r="G3" s="838"/>
      <c r="H3" s="838"/>
      <c r="I3" s="864" t="s">
        <v>192</v>
      </c>
      <c r="J3" s="824" t="s">
        <v>193</v>
      </c>
      <c r="K3" s="839"/>
    </row>
    <row r="4" spans="1:11" s="139" customFormat="1" ht="18.75" customHeight="1">
      <c r="A4" s="833" t="s">
        <v>432</v>
      </c>
      <c r="B4" s="828"/>
      <c r="C4" s="146" t="s">
        <v>194</v>
      </c>
      <c r="D4" s="865">
        <v>1</v>
      </c>
      <c r="E4" s="867">
        <v>2</v>
      </c>
      <c r="F4" s="869">
        <v>3</v>
      </c>
      <c r="G4" s="865">
        <v>4</v>
      </c>
      <c r="H4" s="861" t="s">
        <v>796</v>
      </c>
      <c r="I4" s="864"/>
      <c r="J4" s="824"/>
      <c r="K4" s="839"/>
    </row>
    <row r="5" spans="1:11" s="139" customFormat="1" ht="18.75" customHeight="1">
      <c r="A5" s="838" t="s">
        <v>566</v>
      </c>
      <c r="B5" s="829"/>
      <c r="C5" s="150" t="s">
        <v>196</v>
      </c>
      <c r="D5" s="866"/>
      <c r="E5" s="862"/>
      <c r="F5" s="870"/>
      <c r="G5" s="866"/>
      <c r="H5" s="862"/>
      <c r="I5" s="215" t="s">
        <v>197</v>
      </c>
      <c r="J5" s="830"/>
      <c r="K5" s="868"/>
    </row>
    <row r="6" spans="1:11" ht="30.6" customHeight="1">
      <c r="A6" s="858">
        <v>2010</v>
      </c>
      <c r="B6" s="859"/>
      <c r="C6" s="695">
        <f>SUM(C7,C13)</f>
        <v>433523</v>
      </c>
      <c r="D6" s="695">
        <v>45272</v>
      </c>
      <c r="E6" s="695">
        <v>28222</v>
      </c>
      <c r="F6" s="695">
        <v>80640</v>
      </c>
      <c r="G6" s="695">
        <v>166007</v>
      </c>
      <c r="H6" s="695">
        <v>53867</v>
      </c>
      <c r="I6" s="696">
        <v>3.4</v>
      </c>
      <c r="J6" s="857">
        <v>2010</v>
      </c>
      <c r="K6" s="842"/>
    </row>
    <row r="7" spans="1:11" s="42" customFormat="1" ht="30.6" customHeight="1">
      <c r="A7" s="848">
        <v>2015</v>
      </c>
      <c r="B7" s="849"/>
      <c r="C7" s="694">
        <f>SUM(C$8,C$14)</f>
        <v>427582</v>
      </c>
      <c r="D7" s="694">
        <f>SUM(D$8,D$14)</f>
        <v>51706</v>
      </c>
      <c r="E7" s="694">
        <f>SUM(E$8,E$14)</f>
        <v>22170</v>
      </c>
      <c r="F7" s="694">
        <f t="shared" ref="F7:G7" si="0">SUM(F$8,F$14)</f>
        <v>84552</v>
      </c>
      <c r="G7" s="694">
        <f t="shared" si="0"/>
        <v>143478</v>
      </c>
      <c r="H7" s="694">
        <f>SUM(H$8,H$14)</f>
        <v>125676</v>
      </c>
      <c r="I7" s="750">
        <v>3.7</v>
      </c>
      <c r="J7" s="860">
        <v>2015</v>
      </c>
      <c r="K7" s="848"/>
    </row>
    <row r="8" spans="1:11" ht="30.6" customHeight="1">
      <c r="A8" s="840" t="s">
        <v>303</v>
      </c>
      <c r="B8" s="841"/>
      <c r="C8" s="216">
        <f>SUM(D8:H8)</f>
        <v>413504</v>
      </c>
      <c r="D8" s="180">
        <v>43550</v>
      </c>
      <c r="E8" s="180">
        <v>20153</v>
      </c>
      <c r="F8" s="180">
        <v>83202</v>
      </c>
      <c r="G8" s="180">
        <v>141610</v>
      </c>
      <c r="H8" s="180">
        <v>124989</v>
      </c>
      <c r="I8" s="180">
        <v>3.8</v>
      </c>
      <c r="J8" s="855" t="s">
        <v>198</v>
      </c>
      <c r="K8" s="856"/>
    </row>
    <row r="9" spans="1:11" ht="30.6" customHeight="1">
      <c r="A9" s="201"/>
      <c r="B9" s="202" t="s">
        <v>199</v>
      </c>
      <c r="C9" s="216">
        <f>SUM(D9:H9)</f>
        <v>126466</v>
      </c>
      <c r="D9" s="180">
        <v>37196</v>
      </c>
      <c r="E9" s="180">
        <v>13694</v>
      </c>
      <c r="F9" s="180">
        <v>40162</v>
      </c>
      <c r="G9" s="180">
        <v>24282</v>
      </c>
      <c r="H9" s="180">
        <v>11132</v>
      </c>
      <c r="I9" s="748">
        <v>2.7</v>
      </c>
      <c r="J9" s="855" t="s">
        <v>200</v>
      </c>
      <c r="K9" s="856"/>
    </row>
    <row r="10" spans="1:11" ht="30.6" customHeight="1">
      <c r="A10" s="201"/>
      <c r="B10" s="202" t="s">
        <v>201</v>
      </c>
      <c r="C10" s="216">
        <f>SUM(D10:H10)</f>
        <v>233234</v>
      </c>
      <c r="D10" s="180">
        <v>1862</v>
      </c>
      <c r="E10" s="180">
        <v>3301</v>
      </c>
      <c r="F10" s="180">
        <v>29444</v>
      </c>
      <c r="G10" s="180">
        <v>92794</v>
      </c>
      <c r="H10" s="180">
        <v>105833</v>
      </c>
      <c r="I10" s="748">
        <v>4.4000000000000004</v>
      </c>
      <c r="J10" s="855" t="s">
        <v>202</v>
      </c>
      <c r="K10" s="856"/>
    </row>
    <row r="11" spans="1:11" ht="30.6" customHeight="1">
      <c r="A11" s="201"/>
      <c r="B11" s="202" t="s">
        <v>203</v>
      </c>
      <c r="C11" s="216">
        <f t="shared" ref="C11:C14" si="1">SUM(D11:H11)</f>
        <v>7042</v>
      </c>
      <c r="D11" s="180">
        <v>35</v>
      </c>
      <c r="E11" s="180">
        <v>30</v>
      </c>
      <c r="F11" s="180">
        <v>1479</v>
      </c>
      <c r="G11" s="180">
        <v>3775</v>
      </c>
      <c r="H11" s="180">
        <v>1723</v>
      </c>
      <c r="I11" s="748">
        <v>4.0999999999999996</v>
      </c>
      <c r="J11" s="855" t="s">
        <v>304</v>
      </c>
      <c r="K11" s="856"/>
    </row>
    <row r="12" spans="1:11" ht="30.6" customHeight="1">
      <c r="A12" s="201"/>
      <c r="B12" s="202" t="s">
        <v>204</v>
      </c>
      <c r="C12" s="216">
        <f t="shared" si="1"/>
        <v>40821</v>
      </c>
      <c r="D12" s="180">
        <v>3130</v>
      </c>
      <c r="E12" s="180">
        <v>2511</v>
      </c>
      <c r="F12" s="180">
        <v>11149</v>
      </c>
      <c r="G12" s="180">
        <v>19227</v>
      </c>
      <c r="H12" s="180">
        <v>4804</v>
      </c>
      <c r="I12" s="748">
        <v>3.5</v>
      </c>
      <c r="J12" s="855" t="s">
        <v>205</v>
      </c>
      <c r="K12" s="856"/>
    </row>
    <row r="13" spans="1:11" ht="30.6" customHeight="1">
      <c r="A13" s="201"/>
      <c r="B13" s="202" t="s">
        <v>435</v>
      </c>
      <c r="C13" s="216">
        <f t="shared" si="1"/>
        <v>5941</v>
      </c>
      <c r="D13" s="180">
        <v>1327</v>
      </c>
      <c r="E13" s="180">
        <v>617</v>
      </c>
      <c r="F13" s="180">
        <v>968</v>
      </c>
      <c r="G13" s="180">
        <v>1532</v>
      </c>
      <c r="H13" s="180">
        <v>1497</v>
      </c>
      <c r="I13" s="748">
        <v>3.3</v>
      </c>
      <c r="J13" s="855" t="s">
        <v>206</v>
      </c>
      <c r="K13" s="856"/>
    </row>
    <row r="14" spans="1:11" ht="30.6" customHeight="1">
      <c r="A14" s="840" t="s">
        <v>434</v>
      </c>
      <c r="B14" s="841"/>
      <c r="C14" s="216">
        <f t="shared" si="1"/>
        <v>14078</v>
      </c>
      <c r="D14" s="180">
        <v>8156</v>
      </c>
      <c r="E14" s="180">
        <v>2017</v>
      </c>
      <c r="F14" s="180">
        <v>1350</v>
      </c>
      <c r="G14" s="180">
        <v>1868</v>
      </c>
      <c r="H14" s="180">
        <v>687</v>
      </c>
      <c r="I14" s="748">
        <v>1.9</v>
      </c>
      <c r="J14" s="855" t="s">
        <v>433</v>
      </c>
      <c r="K14" s="856"/>
    </row>
    <row r="15" spans="1:11" ht="30.6" customHeight="1">
      <c r="A15" s="844" t="s">
        <v>305</v>
      </c>
      <c r="B15" s="845"/>
      <c r="C15" s="219">
        <f>SUM(C16,C22)</f>
        <v>104551</v>
      </c>
      <c r="D15" s="219">
        <f>SUM(D16,D22)</f>
        <v>9009</v>
      </c>
      <c r="E15" s="219">
        <f t="shared" ref="E15:G15" si="2">SUM(E16,E22)</f>
        <v>5589</v>
      </c>
      <c r="F15" s="219">
        <f t="shared" si="2"/>
        <v>22646</v>
      </c>
      <c r="G15" s="219">
        <f t="shared" si="2"/>
        <v>39031</v>
      </c>
      <c r="H15" s="219">
        <f>SUM(H16,H22)</f>
        <v>28276</v>
      </c>
      <c r="I15" s="220">
        <v>3.7</v>
      </c>
      <c r="J15" s="880" t="s">
        <v>207</v>
      </c>
      <c r="K15" s="878"/>
    </row>
    <row r="16" spans="1:11" ht="30.6" customHeight="1">
      <c r="A16" s="840" t="s">
        <v>303</v>
      </c>
      <c r="B16" s="841"/>
      <c r="C16" s="216">
        <f>SUM(D16:H16)</f>
        <v>102950</v>
      </c>
      <c r="D16" s="180">
        <v>8224</v>
      </c>
      <c r="E16" s="180">
        <v>5227</v>
      </c>
      <c r="F16" s="180">
        <v>22483</v>
      </c>
      <c r="G16" s="180">
        <v>38779</v>
      </c>
      <c r="H16" s="180">
        <v>28237</v>
      </c>
      <c r="I16" s="217">
        <v>3.8</v>
      </c>
      <c r="J16" s="855" t="s">
        <v>198</v>
      </c>
      <c r="K16" s="856"/>
    </row>
    <row r="17" spans="1:11" ht="30.6" customHeight="1">
      <c r="A17" s="201"/>
      <c r="B17" s="202" t="s">
        <v>199</v>
      </c>
      <c r="C17" s="216">
        <f t="shared" ref="C17:C22" si="3">SUM(D17:H17)</f>
        <v>31722</v>
      </c>
      <c r="D17" s="180">
        <v>7233</v>
      </c>
      <c r="E17" s="183">
        <v>3825</v>
      </c>
      <c r="F17" s="183">
        <v>11140</v>
      </c>
      <c r="G17" s="183">
        <v>6811</v>
      </c>
      <c r="H17" s="628">
        <v>2713</v>
      </c>
      <c r="I17" s="217">
        <v>2.8</v>
      </c>
      <c r="J17" s="855" t="s">
        <v>200</v>
      </c>
      <c r="K17" s="856"/>
    </row>
    <row r="18" spans="1:11" ht="30.6" customHeight="1">
      <c r="A18" s="201"/>
      <c r="B18" s="202" t="s">
        <v>201</v>
      </c>
      <c r="C18" s="216">
        <f t="shared" si="3"/>
        <v>53091</v>
      </c>
      <c r="D18" s="180">
        <v>304</v>
      </c>
      <c r="E18" s="183">
        <v>602</v>
      </c>
      <c r="F18" s="183">
        <v>5727</v>
      </c>
      <c r="G18" s="183">
        <v>23149</v>
      </c>
      <c r="H18" s="628">
        <v>23309</v>
      </c>
      <c r="I18" s="217">
        <v>4.4000000000000004</v>
      </c>
      <c r="J18" s="855" t="s">
        <v>202</v>
      </c>
      <c r="K18" s="856"/>
    </row>
    <row r="19" spans="1:11" ht="30.6" customHeight="1">
      <c r="A19" s="201"/>
      <c r="B19" s="202" t="s">
        <v>203</v>
      </c>
      <c r="C19" s="216">
        <f t="shared" si="3"/>
        <v>1885</v>
      </c>
      <c r="D19" s="180" t="s">
        <v>430</v>
      </c>
      <c r="E19" s="183" t="s">
        <v>430</v>
      </c>
      <c r="F19" s="183">
        <v>714</v>
      </c>
      <c r="G19" s="183">
        <v>982</v>
      </c>
      <c r="H19" s="628">
        <v>189</v>
      </c>
      <c r="I19" s="217">
        <v>3.7</v>
      </c>
      <c r="J19" s="855" t="s">
        <v>304</v>
      </c>
      <c r="K19" s="856"/>
    </row>
    <row r="20" spans="1:11" ht="30.6" customHeight="1">
      <c r="A20" s="201"/>
      <c r="B20" s="202" t="s">
        <v>204</v>
      </c>
      <c r="C20" s="216">
        <f t="shared" si="3"/>
        <v>14654</v>
      </c>
      <c r="D20" s="180">
        <v>585</v>
      </c>
      <c r="E20" s="183">
        <v>653</v>
      </c>
      <c r="F20" s="183">
        <v>4558</v>
      </c>
      <c r="G20" s="183">
        <v>7262</v>
      </c>
      <c r="H20" s="628">
        <v>1596</v>
      </c>
      <c r="I20" s="217">
        <v>3.6</v>
      </c>
      <c r="J20" s="218"/>
      <c r="K20" s="200" t="s">
        <v>205</v>
      </c>
    </row>
    <row r="21" spans="1:11" ht="30.6" customHeight="1">
      <c r="A21" s="201"/>
      <c r="B21" s="202" t="s">
        <v>435</v>
      </c>
      <c r="C21" s="216">
        <f t="shared" si="3"/>
        <v>1598</v>
      </c>
      <c r="D21" s="180">
        <v>102</v>
      </c>
      <c r="E21" s="183">
        <v>147</v>
      </c>
      <c r="F21" s="183">
        <v>344</v>
      </c>
      <c r="G21" s="183">
        <v>575</v>
      </c>
      <c r="H21" s="628">
        <v>430</v>
      </c>
      <c r="I21" s="217">
        <v>3.8</v>
      </c>
      <c r="J21" s="218"/>
      <c r="K21" s="200" t="s">
        <v>206</v>
      </c>
    </row>
    <row r="22" spans="1:11" ht="30.6" customHeight="1" thickBot="1">
      <c r="A22" s="846" t="s">
        <v>434</v>
      </c>
      <c r="B22" s="871"/>
      <c r="C22" s="216">
        <f t="shared" si="3"/>
        <v>1601</v>
      </c>
      <c r="D22" s="207">
        <v>785</v>
      </c>
      <c r="E22" s="221">
        <v>362</v>
      </c>
      <c r="F22" s="221">
        <v>163</v>
      </c>
      <c r="G22" s="221">
        <v>252</v>
      </c>
      <c r="H22" s="629">
        <v>39</v>
      </c>
      <c r="I22" s="222">
        <v>2</v>
      </c>
      <c r="J22" s="223"/>
      <c r="K22" s="33" t="s">
        <v>433</v>
      </c>
    </row>
    <row r="23" spans="1:11" ht="14.25" customHeight="1">
      <c r="A23" s="850" t="s">
        <v>454</v>
      </c>
      <c r="B23" s="850"/>
      <c r="C23" s="850"/>
      <c r="D23" s="850"/>
      <c r="E23" s="850"/>
      <c r="F23" s="850"/>
      <c r="G23" s="178"/>
      <c r="H23" s="178"/>
      <c r="I23" s="203"/>
    </row>
    <row r="24" spans="1:11" ht="14.25" customHeight="1">
      <c r="A24" s="851" t="s">
        <v>455</v>
      </c>
      <c r="B24" s="851"/>
      <c r="C24" s="851"/>
      <c r="D24" s="851"/>
      <c r="E24" s="851"/>
      <c r="F24" s="851"/>
      <c r="G24" s="178"/>
      <c r="H24" s="178"/>
      <c r="I24" s="203"/>
    </row>
    <row r="25" spans="1:11" ht="14.25" customHeight="1">
      <c r="A25" s="851" t="s">
        <v>456</v>
      </c>
      <c r="B25" s="851"/>
      <c r="C25" s="851"/>
      <c r="D25" s="851"/>
      <c r="E25" s="851"/>
      <c r="F25" s="851"/>
      <c r="G25" s="178"/>
      <c r="H25" s="178"/>
      <c r="I25" s="203"/>
    </row>
    <row r="26" spans="1:11" ht="13.5" customHeight="1">
      <c r="A26" s="161" t="s">
        <v>851</v>
      </c>
      <c r="B26" s="201"/>
      <c r="C26" s="204"/>
      <c r="D26" s="205"/>
      <c r="E26" s="206"/>
      <c r="F26" s="205"/>
      <c r="G26" s="206"/>
      <c r="H26" s="205"/>
      <c r="I26" s="34"/>
      <c r="K26" s="163" t="s">
        <v>854</v>
      </c>
    </row>
    <row r="27" spans="1:11" s="31" customFormat="1" ht="27" customHeight="1">
      <c r="A27" s="863" t="s">
        <v>598</v>
      </c>
      <c r="B27" s="863"/>
      <c r="C27" s="863"/>
      <c r="D27" s="863"/>
      <c r="E27" s="863"/>
      <c r="F27" s="854" t="s">
        <v>599</v>
      </c>
      <c r="G27" s="854"/>
      <c r="H27" s="854"/>
      <c r="I27" s="854"/>
      <c r="J27" s="854"/>
      <c r="K27" s="854"/>
    </row>
    <row r="28" spans="1:11" ht="20.25" customHeight="1" thickBot="1">
      <c r="A28" s="135" t="s">
        <v>172</v>
      </c>
      <c r="B28" s="184"/>
      <c r="C28" s="184"/>
      <c r="D28" s="185"/>
      <c r="E28" s="186"/>
      <c r="F28" s="187"/>
      <c r="G28" s="188"/>
      <c r="H28" s="189"/>
      <c r="I28" s="186"/>
      <c r="J28" s="32"/>
      <c r="K28" s="33" t="s">
        <v>190</v>
      </c>
    </row>
    <row r="29" spans="1:11" s="142" customFormat="1" ht="22.5" customHeight="1">
      <c r="A29" s="873" t="s">
        <v>227</v>
      </c>
      <c r="B29" s="874"/>
      <c r="C29" s="875" t="s">
        <v>191</v>
      </c>
      <c r="D29" s="876"/>
      <c r="E29" s="876"/>
      <c r="F29" s="876" t="s">
        <v>142</v>
      </c>
      <c r="G29" s="876"/>
      <c r="H29" s="876"/>
      <c r="I29" s="872" t="s">
        <v>192</v>
      </c>
      <c r="J29" s="824" t="s">
        <v>193</v>
      </c>
      <c r="K29" s="833"/>
    </row>
    <row r="30" spans="1:11" s="139" customFormat="1" ht="22.5" customHeight="1">
      <c r="A30" s="833" t="s">
        <v>226</v>
      </c>
      <c r="B30" s="828"/>
      <c r="C30" s="146" t="s">
        <v>194</v>
      </c>
      <c r="D30" s="867">
        <v>1</v>
      </c>
      <c r="E30" s="867">
        <v>2</v>
      </c>
      <c r="F30" s="869">
        <v>3</v>
      </c>
      <c r="G30" s="869">
        <v>4</v>
      </c>
      <c r="H30" s="879" t="s">
        <v>797</v>
      </c>
      <c r="I30" s="872"/>
      <c r="J30" s="825"/>
      <c r="K30" s="833"/>
    </row>
    <row r="31" spans="1:11" s="139" customFormat="1" ht="22.5" customHeight="1">
      <c r="A31" s="838" t="s">
        <v>195</v>
      </c>
      <c r="B31" s="829"/>
      <c r="C31" s="150" t="s">
        <v>196</v>
      </c>
      <c r="D31" s="862"/>
      <c r="E31" s="862"/>
      <c r="F31" s="870"/>
      <c r="G31" s="870"/>
      <c r="H31" s="866"/>
      <c r="I31" s="215" t="s">
        <v>197</v>
      </c>
      <c r="J31" s="826"/>
      <c r="K31" s="838"/>
    </row>
    <row r="32" spans="1:11" ht="22.5" customHeight="1">
      <c r="A32" s="852" t="s">
        <v>567</v>
      </c>
      <c r="B32" s="853"/>
      <c r="C32" s="219">
        <f>SUM(C33,C39)</f>
        <v>126215</v>
      </c>
      <c r="D32" s="219">
        <f>SUM(D33,D39)</f>
        <v>13768</v>
      </c>
      <c r="E32" s="219">
        <f t="shared" ref="E32" si="4">SUM(E33,E39)</f>
        <v>6623</v>
      </c>
      <c r="F32" s="219">
        <f t="shared" ref="F32" si="5">SUM(F33,F39)</f>
        <v>24672</v>
      </c>
      <c r="G32" s="219">
        <f t="shared" ref="G32" si="6">SUM(G33,G39)</f>
        <v>46279</v>
      </c>
      <c r="H32" s="219">
        <f t="shared" ref="H32" si="7">SUM(H33,H39)</f>
        <v>34873</v>
      </c>
      <c r="I32" s="220">
        <v>3.7</v>
      </c>
      <c r="J32" s="881" t="s">
        <v>208</v>
      </c>
      <c r="K32" s="882"/>
    </row>
    <row r="33" spans="1:11" ht="22.5" customHeight="1">
      <c r="A33" s="840" t="s">
        <v>303</v>
      </c>
      <c r="B33" s="841"/>
      <c r="C33" s="216">
        <f>SUM(D33:H33)</f>
        <v>123891</v>
      </c>
      <c r="D33" s="180">
        <v>12714</v>
      </c>
      <c r="E33" s="180">
        <v>6188</v>
      </c>
      <c r="F33" s="180">
        <v>24483</v>
      </c>
      <c r="G33" s="180">
        <v>45720</v>
      </c>
      <c r="H33" s="180">
        <v>34786</v>
      </c>
      <c r="I33" s="217">
        <v>3.7</v>
      </c>
      <c r="J33" s="855" t="s">
        <v>198</v>
      </c>
      <c r="K33" s="856"/>
    </row>
    <row r="34" spans="1:11" ht="22.5" customHeight="1">
      <c r="A34" s="201"/>
      <c r="B34" s="202" t="s">
        <v>199</v>
      </c>
      <c r="C34" s="216">
        <f t="shared" ref="C34:C39" si="8">SUM(D34:H34)</f>
        <v>39408</v>
      </c>
      <c r="D34" s="180">
        <v>11378</v>
      </c>
      <c r="E34" s="183">
        <v>4098</v>
      </c>
      <c r="F34" s="183">
        <v>12705</v>
      </c>
      <c r="G34" s="183">
        <v>7977</v>
      </c>
      <c r="H34" s="628">
        <v>3250</v>
      </c>
      <c r="I34" s="217">
        <v>2.7</v>
      </c>
      <c r="J34" s="855" t="s">
        <v>200</v>
      </c>
      <c r="K34" s="856"/>
    </row>
    <row r="35" spans="1:11" ht="22.5" customHeight="1">
      <c r="A35" s="201"/>
      <c r="B35" s="202" t="s">
        <v>201</v>
      </c>
      <c r="C35" s="216">
        <f t="shared" si="8"/>
        <v>66357</v>
      </c>
      <c r="D35" s="180">
        <v>106</v>
      </c>
      <c r="E35" s="183">
        <v>1083</v>
      </c>
      <c r="F35" s="183">
        <v>7660</v>
      </c>
      <c r="G35" s="183">
        <v>28558</v>
      </c>
      <c r="H35" s="628">
        <v>28950</v>
      </c>
      <c r="I35" s="655">
        <v>4.4000000000000004</v>
      </c>
      <c r="J35" s="856" t="s">
        <v>202</v>
      </c>
      <c r="K35" s="856"/>
    </row>
    <row r="36" spans="1:11" ht="22.5" customHeight="1">
      <c r="A36" s="201"/>
      <c r="B36" s="202" t="s">
        <v>203</v>
      </c>
      <c r="C36" s="216">
        <f t="shared" si="8"/>
        <v>2001</v>
      </c>
      <c r="D36" s="180">
        <v>23</v>
      </c>
      <c r="E36" s="183">
        <v>9</v>
      </c>
      <c r="F36" s="183">
        <v>551</v>
      </c>
      <c r="G36" s="183">
        <v>1070</v>
      </c>
      <c r="H36" s="628">
        <v>348</v>
      </c>
      <c r="I36" s="655">
        <v>3.9</v>
      </c>
      <c r="J36" s="856" t="s">
        <v>304</v>
      </c>
      <c r="K36" s="856"/>
    </row>
    <row r="37" spans="1:11" ht="22.5" customHeight="1">
      <c r="A37" s="201"/>
      <c r="B37" s="202" t="s">
        <v>204</v>
      </c>
      <c r="C37" s="216">
        <f t="shared" si="8"/>
        <v>14171</v>
      </c>
      <c r="D37" s="178">
        <v>998</v>
      </c>
      <c r="E37" s="653">
        <v>645</v>
      </c>
      <c r="F37" s="653">
        <v>3332</v>
      </c>
      <c r="G37" s="653">
        <v>7573</v>
      </c>
      <c r="H37" s="654">
        <v>1623</v>
      </c>
      <c r="I37" s="655">
        <v>3.6</v>
      </c>
      <c r="J37" s="856" t="s">
        <v>205</v>
      </c>
      <c r="K37" s="856"/>
    </row>
    <row r="38" spans="1:11" ht="22.5" customHeight="1">
      <c r="A38" s="201"/>
      <c r="B38" s="202" t="s">
        <v>435</v>
      </c>
      <c r="C38" s="216">
        <f t="shared" si="8"/>
        <v>1954</v>
      </c>
      <c r="D38" s="178">
        <v>209</v>
      </c>
      <c r="E38" s="653">
        <v>353</v>
      </c>
      <c r="F38" s="653">
        <v>235</v>
      </c>
      <c r="G38" s="653">
        <v>542</v>
      </c>
      <c r="H38" s="654">
        <v>615</v>
      </c>
      <c r="I38" s="655">
        <v>3.6</v>
      </c>
      <c r="J38" s="856" t="s">
        <v>206</v>
      </c>
      <c r="K38" s="856"/>
    </row>
    <row r="39" spans="1:11" ht="22.5" customHeight="1">
      <c r="A39" s="840" t="s">
        <v>434</v>
      </c>
      <c r="B39" s="877"/>
      <c r="C39" s="216">
        <f t="shared" si="8"/>
        <v>2324</v>
      </c>
      <c r="D39" s="178">
        <v>1054</v>
      </c>
      <c r="E39" s="653">
        <v>435</v>
      </c>
      <c r="F39" s="653">
        <v>189</v>
      </c>
      <c r="G39" s="653">
        <v>559</v>
      </c>
      <c r="H39" s="654">
        <v>87</v>
      </c>
      <c r="I39" s="655">
        <v>2.2000000000000002</v>
      </c>
      <c r="J39" s="856" t="s">
        <v>433</v>
      </c>
      <c r="K39" s="856"/>
    </row>
    <row r="40" spans="1:11" ht="22.5" customHeight="1">
      <c r="A40" s="844" t="s">
        <v>306</v>
      </c>
      <c r="B40" s="845"/>
      <c r="C40" s="219">
        <f>SUM(C41,C47)</f>
        <v>78425</v>
      </c>
      <c r="D40" s="179">
        <f>SUM(D41,D47)</f>
        <v>10969</v>
      </c>
      <c r="E40" s="179">
        <f t="shared" ref="E40" si="9">SUM(E41,E47)</f>
        <v>6452</v>
      </c>
      <c r="F40" s="179">
        <f t="shared" ref="F40" si="10">SUM(F41,F47)</f>
        <v>20512</v>
      </c>
      <c r="G40" s="179">
        <f t="shared" ref="G40" si="11">SUM(G41,G47)</f>
        <v>21457</v>
      </c>
      <c r="H40" s="179">
        <f t="shared" ref="H40" si="12">SUM(H41,H47)</f>
        <v>19035</v>
      </c>
      <c r="I40" s="656">
        <v>3.5</v>
      </c>
      <c r="J40" s="878" t="s">
        <v>307</v>
      </c>
      <c r="K40" s="878"/>
    </row>
    <row r="41" spans="1:11" ht="22.5" customHeight="1">
      <c r="A41" s="840" t="s">
        <v>303</v>
      </c>
      <c r="B41" s="841"/>
      <c r="C41" s="216">
        <f>SUM(D41:H41)</f>
        <v>73644</v>
      </c>
      <c r="D41" s="178">
        <v>8028</v>
      </c>
      <c r="E41" s="178">
        <v>5932</v>
      </c>
      <c r="F41" s="178">
        <v>19961</v>
      </c>
      <c r="G41" s="178">
        <v>20978</v>
      </c>
      <c r="H41" s="178">
        <v>18745</v>
      </c>
      <c r="I41" s="655">
        <v>3.6</v>
      </c>
      <c r="J41" s="856" t="s">
        <v>198</v>
      </c>
      <c r="K41" s="856"/>
    </row>
    <row r="42" spans="1:11" ht="22.5" customHeight="1">
      <c r="A42" s="201"/>
      <c r="B42" s="202" t="s">
        <v>199</v>
      </c>
      <c r="C42" s="216">
        <f>SUM(D42:H42)</f>
        <v>30458</v>
      </c>
      <c r="D42" s="178">
        <v>5008</v>
      </c>
      <c r="E42" s="653">
        <v>4119</v>
      </c>
      <c r="F42" s="653">
        <v>10671</v>
      </c>
      <c r="G42" s="653">
        <v>6758</v>
      </c>
      <c r="H42" s="654">
        <v>3902</v>
      </c>
      <c r="I42" s="655">
        <v>3.1</v>
      </c>
      <c r="J42" s="856" t="s">
        <v>200</v>
      </c>
      <c r="K42" s="856"/>
    </row>
    <row r="43" spans="1:11" ht="22.5" customHeight="1">
      <c r="A43" s="201"/>
      <c r="B43" s="202" t="s">
        <v>201</v>
      </c>
      <c r="C43" s="216">
        <f t="shared" ref="C43:C47" si="13">SUM(D43:H43)</f>
        <v>29900</v>
      </c>
      <c r="D43" s="178">
        <v>1136</v>
      </c>
      <c r="E43" s="653">
        <v>510</v>
      </c>
      <c r="F43" s="653">
        <v>5889</v>
      </c>
      <c r="G43" s="653">
        <v>9430</v>
      </c>
      <c r="H43" s="654">
        <v>12935</v>
      </c>
      <c r="I43" s="655">
        <v>4.2</v>
      </c>
      <c r="J43" s="856" t="s">
        <v>202</v>
      </c>
      <c r="K43" s="856"/>
    </row>
    <row r="44" spans="1:11" ht="22.5" customHeight="1">
      <c r="A44" s="201"/>
      <c r="B44" s="202" t="s">
        <v>203</v>
      </c>
      <c r="C44" s="216">
        <f t="shared" si="13"/>
        <v>1511</v>
      </c>
      <c r="D44" s="178">
        <v>12</v>
      </c>
      <c r="E44" s="653">
        <v>21</v>
      </c>
      <c r="F44" s="653">
        <v>180</v>
      </c>
      <c r="G44" s="653">
        <v>951</v>
      </c>
      <c r="H44" s="654">
        <v>347</v>
      </c>
      <c r="I44" s="655">
        <v>4.0999999999999996</v>
      </c>
      <c r="J44" s="856" t="s">
        <v>304</v>
      </c>
      <c r="K44" s="856"/>
    </row>
    <row r="45" spans="1:11" ht="22.5" customHeight="1">
      <c r="A45" s="201"/>
      <c r="B45" s="202" t="s">
        <v>204</v>
      </c>
      <c r="C45" s="216">
        <f t="shared" si="13"/>
        <v>10197</v>
      </c>
      <c r="D45" s="178">
        <v>1389</v>
      </c>
      <c r="E45" s="653">
        <v>1179</v>
      </c>
      <c r="F45" s="653">
        <v>2863</v>
      </c>
      <c r="G45" s="653">
        <v>3544</v>
      </c>
      <c r="H45" s="654">
        <v>1222</v>
      </c>
      <c r="I45" s="655">
        <v>3.2</v>
      </c>
      <c r="J45" s="856" t="s">
        <v>205</v>
      </c>
      <c r="K45" s="856"/>
    </row>
    <row r="46" spans="1:11" ht="22.5" customHeight="1">
      <c r="A46" s="201"/>
      <c r="B46" s="202" t="s">
        <v>435</v>
      </c>
      <c r="C46" s="216">
        <f t="shared" si="13"/>
        <v>1578</v>
      </c>
      <c r="D46" s="178">
        <v>483</v>
      </c>
      <c r="E46" s="653">
        <v>103</v>
      </c>
      <c r="F46" s="653">
        <v>358</v>
      </c>
      <c r="G46" s="653">
        <v>295</v>
      </c>
      <c r="H46" s="654">
        <v>339</v>
      </c>
      <c r="I46" s="655">
        <v>3</v>
      </c>
      <c r="J46" s="856" t="s">
        <v>206</v>
      </c>
      <c r="K46" s="856"/>
    </row>
    <row r="47" spans="1:11" ht="22.5" customHeight="1">
      <c r="A47" s="840" t="s">
        <v>434</v>
      </c>
      <c r="B47" s="877"/>
      <c r="C47" s="216">
        <f t="shared" si="13"/>
        <v>4781</v>
      </c>
      <c r="D47" s="178">
        <v>2941</v>
      </c>
      <c r="E47" s="653">
        <v>520</v>
      </c>
      <c r="F47" s="653">
        <v>551</v>
      </c>
      <c r="G47" s="653">
        <v>479</v>
      </c>
      <c r="H47" s="654">
        <v>290</v>
      </c>
      <c r="I47" s="655">
        <v>1.9</v>
      </c>
      <c r="J47" s="856" t="s">
        <v>433</v>
      </c>
      <c r="K47" s="856"/>
    </row>
    <row r="48" spans="1:11" ht="22.5" customHeight="1">
      <c r="A48" s="844" t="s">
        <v>308</v>
      </c>
      <c r="B48" s="845"/>
      <c r="C48" s="219">
        <f>SUM(C49,C55)</f>
        <v>118391</v>
      </c>
      <c r="D48" s="179">
        <f>SUM(D49,D55)</f>
        <v>17960</v>
      </c>
      <c r="E48" s="179">
        <f t="shared" ref="E48" si="14">SUM(E49,E55)</f>
        <v>3506</v>
      </c>
      <c r="F48" s="179">
        <f t="shared" ref="F48" si="15">SUM(F49,F55)</f>
        <v>16722</v>
      </c>
      <c r="G48" s="179">
        <f t="shared" ref="G48" si="16">SUM(G49,G55)</f>
        <v>36711</v>
      </c>
      <c r="H48" s="179">
        <f t="shared" ref="H48" si="17">SUM(H49,H55)</f>
        <v>43492</v>
      </c>
      <c r="I48" s="656">
        <v>3.8</v>
      </c>
      <c r="J48" s="878" t="s">
        <v>309</v>
      </c>
      <c r="K48" s="878"/>
    </row>
    <row r="49" spans="1:11" ht="22.5" customHeight="1">
      <c r="A49" s="840" t="s">
        <v>303</v>
      </c>
      <c r="B49" s="841"/>
      <c r="C49" s="216">
        <f>SUM(D49:H49)</f>
        <v>113019</v>
      </c>
      <c r="D49" s="178">
        <v>14584</v>
      </c>
      <c r="E49" s="178">
        <v>2806</v>
      </c>
      <c r="F49" s="178">
        <v>16275</v>
      </c>
      <c r="G49" s="178">
        <v>36133</v>
      </c>
      <c r="H49" s="178">
        <v>43221</v>
      </c>
      <c r="I49" s="655">
        <v>3.9</v>
      </c>
      <c r="J49" s="856" t="s">
        <v>198</v>
      </c>
      <c r="K49" s="856"/>
    </row>
    <row r="50" spans="1:11" ht="22.5" customHeight="1">
      <c r="A50" s="201"/>
      <c r="B50" s="202" t="s">
        <v>199</v>
      </c>
      <c r="C50" s="216">
        <f t="shared" ref="C50:C55" si="18">SUM(D50:H50)</f>
        <v>24878</v>
      </c>
      <c r="D50" s="178">
        <v>13577</v>
      </c>
      <c r="E50" s="653">
        <v>1652</v>
      </c>
      <c r="F50" s="653">
        <v>5646</v>
      </c>
      <c r="G50" s="653">
        <v>2736</v>
      </c>
      <c r="H50" s="654">
        <v>1267</v>
      </c>
      <c r="I50" s="655">
        <v>2.1</v>
      </c>
      <c r="J50" s="856" t="s">
        <v>200</v>
      </c>
      <c r="K50" s="856"/>
    </row>
    <row r="51" spans="1:11" ht="22.5" customHeight="1">
      <c r="A51" s="201"/>
      <c r="B51" s="202" t="s">
        <v>201</v>
      </c>
      <c r="C51" s="216">
        <f t="shared" si="18"/>
        <v>83886</v>
      </c>
      <c r="D51" s="178">
        <v>316</v>
      </c>
      <c r="E51" s="653">
        <v>1106</v>
      </c>
      <c r="F51" s="653">
        <v>10168</v>
      </c>
      <c r="G51" s="653">
        <v>31657</v>
      </c>
      <c r="H51" s="654">
        <v>40639</v>
      </c>
      <c r="I51" s="655">
        <v>4.5</v>
      </c>
      <c r="J51" s="856" t="s">
        <v>202</v>
      </c>
      <c r="K51" s="856"/>
    </row>
    <row r="52" spans="1:11" ht="22.5" customHeight="1">
      <c r="A52" s="201"/>
      <c r="B52" s="202" t="s">
        <v>203</v>
      </c>
      <c r="C52" s="216">
        <f t="shared" si="18"/>
        <v>1645</v>
      </c>
      <c r="D52" s="180" t="s">
        <v>430</v>
      </c>
      <c r="E52" s="183" t="s">
        <v>430</v>
      </c>
      <c r="F52" s="183">
        <v>34</v>
      </c>
      <c r="G52" s="183">
        <v>772</v>
      </c>
      <c r="H52" s="628">
        <v>839</v>
      </c>
      <c r="I52" s="655">
        <v>4.5999999999999996</v>
      </c>
      <c r="J52" s="856" t="s">
        <v>304</v>
      </c>
      <c r="K52" s="856"/>
    </row>
    <row r="53" spans="1:11" ht="22.5" customHeight="1">
      <c r="A53" s="201"/>
      <c r="B53" s="202" t="s">
        <v>204</v>
      </c>
      <c r="C53" s="216">
        <f t="shared" si="18"/>
        <v>1799</v>
      </c>
      <c r="D53" s="180">
        <v>158</v>
      </c>
      <c r="E53" s="183">
        <v>34</v>
      </c>
      <c r="F53" s="183">
        <v>396</v>
      </c>
      <c r="G53" s="183">
        <v>848</v>
      </c>
      <c r="H53" s="628">
        <v>363</v>
      </c>
      <c r="I53" s="217">
        <v>3.7</v>
      </c>
      <c r="J53" s="855" t="s">
        <v>205</v>
      </c>
      <c r="K53" s="856"/>
    </row>
    <row r="54" spans="1:11" ht="22.5" customHeight="1">
      <c r="A54" s="201"/>
      <c r="B54" s="202" t="s">
        <v>435</v>
      </c>
      <c r="C54" s="216">
        <f t="shared" si="18"/>
        <v>811</v>
      </c>
      <c r="D54" s="180">
        <v>533</v>
      </c>
      <c r="E54" s="183">
        <v>14</v>
      </c>
      <c r="F54" s="183">
        <v>31</v>
      </c>
      <c r="G54" s="183">
        <v>120</v>
      </c>
      <c r="H54" s="628">
        <v>113</v>
      </c>
      <c r="I54" s="217">
        <v>2.2000000000000002</v>
      </c>
      <c r="J54" s="855" t="s">
        <v>206</v>
      </c>
      <c r="K54" s="856"/>
    </row>
    <row r="55" spans="1:11" ht="22.5" customHeight="1" thickBot="1">
      <c r="A55" s="846" t="s">
        <v>434</v>
      </c>
      <c r="B55" s="871"/>
      <c r="C55" s="216">
        <f t="shared" si="18"/>
        <v>5372</v>
      </c>
      <c r="D55" s="207">
        <v>3376</v>
      </c>
      <c r="E55" s="221">
        <v>700</v>
      </c>
      <c r="F55" s="221">
        <v>447</v>
      </c>
      <c r="G55" s="221">
        <v>578</v>
      </c>
      <c r="H55" s="629">
        <v>271</v>
      </c>
      <c r="I55" s="222">
        <v>1.8</v>
      </c>
      <c r="J55" s="883" t="s">
        <v>433</v>
      </c>
      <c r="K55" s="884"/>
    </row>
    <row r="56" spans="1:11" ht="14.25" customHeight="1">
      <c r="A56" s="850" t="s">
        <v>454</v>
      </c>
      <c r="B56" s="850"/>
      <c r="C56" s="850"/>
      <c r="D56" s="850"/>
      <c r="E56" s="850"/>
      <c r="F56" s="850"/>
      <c r="G56" s="178"/>
      <c r="H56" s="178"/>
      <c r="I56" s="203"/>
    </row>
    <row r="57" spans="1:11" ht="14.25" customHeight="1">
      <c r="A57" s="851" t="s">
        <v>455</v>
      </c>
      <c r="B57" s="851"/>
      <c r="C57" s="851"/>
      <c r="D57" s="851"/>
      <c r="E57" s="851"/>
      <c r="F57" s="851"/>
      <c r="G57" s="178"/>
      <c r="H57" s="178"/>
      <c r="I57" s="203"/>
    </row>
    <row r="58" spans="1:11" ht="14.25" customHeight="1">
      <c r="A58" s="851" t="s">
        <v>456</v>
      </c>
      <c r="B58" s="851"/>
      <c r="C58" s="851"/>
      <c r="D58" s="851"/>
      <c r="E58" s="851"/>
      <c r="F58" s="851"/>
      <c r="G58" s="178"/>
      <c r="H58" s="178"/>
      <c r="I58" s="203"/>
    </row>
    <row r="59" spans="1:11" ht="15" customHeight="1">
      <c r="A59" s="161" t="s">
        <v>853</v>
      </c>
      <c r="B59" s="161"/>
      <c r="C59" s="224"/>
      <c r="F59" s="211"/>
      <c r="G59" s="212"/>
      <c r="H59" s="213"/>
      <c r="I59" s="212"/>
      <c r="K59" s="163" t="s">
        <v>854</v>
      </c>
    </row>
  </sheetData>
  <mergeCells count="88">
    <mergeCell ref="J55:K55"/>
    <mergeCell ref="J49:K49"/>
    <mergeCell ref="J50:K50"/>
    <mergeCell ref="J51:K51"/>
    <mergeCell ref="J52:K52"/>
    <mergeCell ref="J53:K53"/>
    <mergeCell ref="J54:K54"/>
    <mergeCell ref="J38:K38"/>
    <mergeCell ref="J39:K39"/>
    <mergeCell ref="J40:K40"/>
    <mergeCell ref="J42:K42"/>
    <mergeCell ref="J43:K43"/>
    <mergeCell ref="J34:K34"/>
    <mergeCell ref="J32:K32"/>
    <mergeCell ref="J35:K35"/>
    <mergeCell ref="J36:K36"/>
    <mergeCell ref="J37:K37"/>
    <mergeCell ref="J33:K33"/>
    <mergeCell ref="J17:K17"/>
    <mergeCell ref="J18:K18"/>
    <mergeCell ref="J19:K19"/>
    <mergeCell ref="J15:K15"/>
    <mergeCell ref="J12:K12"/>
    <mergeCell ref="J13:K13"/>
    <mergeCell ref="J14:K14"/>
    <mergeCell ref="A56:F56"/>
    <mergeCell ref="A57:F57"/>
    <mergeCell ref="A58:F58"/>
    <mergeCell ref="A23:F23"/>
    <mergeCell ref="A24:F24"/>
    <mergeCell ref="A25:F25"/>
    <mergeCell ref="F29:H29"/>
    <mergeCell ref="F30:F31"/>
    <mergeCell ref="G30:G31"/>
    <mergeCell ref="H30:H31"/>
    <mergeCell ref="A27:E27"/>
    <mergeCell ref="A55:B55"/>
    <mergeCell ref="A39:B39"/>
    <mergeCell ref="A32:B32"/>
    <mergeCell ref="A33:B33"/>
    <mergeCell ref="E30:E31"/>
    <mergeCell ref="A40:B40"/>
    <mergeCell ref="A41:B41"/>
    <mergeCell ref="J41:K41"/>
    <mergeCell ref="A48:B48"/>
    <mergeCell ref="A49:B49"/>
    <mergeCell ref="A47:B47"/>
    <mergeCell ref="J44:K44"/>
    <mergeCell ref="J45:K45"/>
    <mergeCell ref="J47:K47"/>
    <mergeCell ref="J46:K46"/>
    <mergeCell ref="J48:K48"/>
    <mergeCell ref="I29:I30"/>
    <mergeCell ref="J29:K31"/>
    <mergeCell ref="A30:B30"/>
    <mergeCell ref="D30:D31"/>
    <mergeCell ref="A31:B31"/>
    <mergeCell ref="A29:B29"/>
    <mergeCell ref="C29:E29"/>
    <mergeCell ref="F27:K27"/>
    <mergeCell ref="A1:E1"/>
    <mergeCell ref="A16:B16"/>
    <mergeCell ref="A15:B15"/>
    <mergeCell ref="I3:I4"/>
    <mergeCell ref="A3:B3"/>
    <mergeCell ref="A4:B4"/>
    <mergeCell ref="G4:G5"/>
    <mergeCell ref="E4:E5"/>
    <mergeCell ref="J3:K5"/>
    <mergeCell ref="F4:F5"/>
    <mergeCell ref="D4:D5"/>
    <mergeCell ref="C3:E3"/>
    <mergeCell ref="A5:B5"/>
    <mergeCell ref="F3:H3"/>
    <mergeCell ref="A22:B22"/>
    <mergeCell ref="A14:B14"/>
    <mergeCell ref="F1:K1"/>
    <mergeCell ref="J8:K8"/>
    <mergeCell ref="J6:K6"/>
    <mergeCell ref="J16:K16"/>
    <mergeCell ref="A8:B8"/>
    <mergeCell ref="A6:B6"/>
    <mergeCell ref="A7:B7"/>
    <mergeCell ref="J7:K7"/>
    <mergeCell ref="H4:H5"/>
    <mergeCell ref="J9:K9"/>
    <mergeCell ref="J10:K10"/>
    <mergeCell ref="J11:K11"/>
  </mergeCells>
  <phoneticPr fontId="20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useFirstPageNumber="1" r:id="rId1"/>
  <headerFooter differentOddEven="1">
    <oddFooter>&amp;L&amp;"+,굵게"&amp;14&amp;P&amp;6&amp;K01+031 ㅣ &amp;8 &amp;K01+0272013 &amp;9&amp;K01+000수원기본통계</oddFooter>
    <evenFooter>&amp;R&amp;"-,굵게"&amp;9 03.인구&amp;6&amp;K01+034 ㅣ &amp;14&amp;K01+000&amp;P</evenFooter>
  </headerFooter>
  <rowBreaks count="1" manualBreakCount="1">
    <brk id="26" max="12" man="1"/>
  </rowBreaks>
  <colBreaks count="1" manualBreakCount="1">
    <brk id="5" max="58" man="1"/>
  </col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J23"/>
  <sheetViews>
    <sheetView view="pageBreakPreview" topLeftCell="A4" zoomScaleNormal="100" zoomScaleSheetLayoutView="100" workbookViewId="0">
      <selection activeCell="N16" sqref="N16"/>
    </sheetView>
  </sheetViews>
  <sheetFormatPr defaultRowHeight="14.25"/>
  <cols>
    <col min="1" max="1" width="14.875" style="24" customWidth="1"/>
    <col min="2" max="2" width="12.125" style="24" customWidth="1"/>
    <col min="3" max="4" width="10.25" style="24" customWidth="1"/>
    <col min="5" max="5" width="11.75" style="24" customWidth="1"/>
    <col min="6" max="7" width="10.125" style="24" customWidth="1"/>
    <col min="8" max="9" width="29.25" style="24" customWidth="1"/>
    <col min="10" max="10" width="21" style="1" customWidth="1"/>
    <col min="11" max="16384" width="9" style="29"/>
  </cols>
  <sheetData>
    <row r="1" spans="1:10" s="6" customFormat="1" ht="36" customHeight="1">
      <c r="A1" s="812" t="s">
        <v>600</v>
      </c>
      <c r="B1" s="812"/>
      <c r="C1" s="812"/>
      <c r="D1" s="812"/>
      <c r="E1" s="812"/>
      <c r="F1" s="812"/>
      <c r="G1" s="812"/>
      <c r="H1" s="3" t="s">
        <v>602</v>
      </c>
      <c r="I1" s="3"/>
      <c r="J1" s="3"/>
    </row>
    <row r="2" spans="1:10" s="226" customFormat="1" ht="15" customHeight="1" thickBot="1">
      <c r="A2" s="7" t="s">
        <v>535</v>
      </c>
      <c r="B2" s="225"/>
      <c r="C2" s="225"/>
      <c r="D2" s="225"/>
      <c r="E2" s="225"/>
      <c r="F2" s="225"/>
      <c r="G2" s="225"/>
      <c r="H2" s="225"/>
      <c r="I2" s="225"/>
      <c r="J2" s="9" t="s">
        <v>536</v>
      </c>
    </row>
    <row r="3" spans="1:10" s="226" customFormat="1" ht="31.5" customHeight="1">
      <c r="A3" s="885" t="s">
        <v>537</v>
      </c>
      <c r="B3" s="227" t="s">
        <v>538</v>
      </c>
      <c r="C3" s="227"/>
      <c r="D3" s="228"/>
      <c r="E3" s="227" t="s">
        <v>539</v>
      </c>
      <c r="F3" s="227"/>
      <c r="G3" s="229"/>
      <c r="H3" s="230" t="s">
        <v>540</v>
      </c>
      <c r="I3" s="231" t="s">
        <v>541</v>
      </c>
      <c r="J3" s="818" t="s">
        <v>542</v>
      </c>
    </row>
    <row r="4" spans="1:10" s="226" customFormat="1" ht="31.5" customHeight="1">
      <c r="A4" s="886"/>
      <c r="B4" s="232"/>
      <c r="C4" s="233" t="s">
        <v>543</v>
      </c>
      <c r="D4" s="233" t="s">
        <v>544</v>
      </c>
      <c r="E4" s="234"/>
      <c r="F4" s="233" t="s">
        <v>543</v>
      </c>
      <c r="G4" s="233" t="s">
        <v>544</v>
      </c>
      <c r="H4" s="235" t="s">
        <v>767</v>
      </c>
      <c r="I4" s="228" t="s">
        <v>768</v>
      </c>
      <c r="J4" s="820"/>
    </row>
    <row r="5" spans="1:10" s="226" customFormat="1" ht="32.25" customHeight="1">
      <c r="A5" s="19">
        <v>2011</v>
      </c>
      <c r="B5" s="302">
        <v>10974</v>
      </c>
      <c r="C5" s="302">
        <v>5674</v>
      </c>
      <c r="D5" s="302">
        <v>5300</v>
      </c>
      <c r="E5" s="302">
        <v>4150</v>
      </c>
      <c r="F5" s="302">
        <v>2246</v>
      </c>
      <c r="G5" s="302">
        <v>1904</v>
      </c>
      <c r="H5" s="302">
        <v>7896</v>
      </c>
      <c r="I5" s="302">
        <v>2459</v>
      </c>
      <c r="J5" s="236">
        <v>2011</v>
      </c>
    </row>
    <row r="6" spans="1:10" s="226" customFormat="1" ht="32.25" customHeight="1">
      <c r="A6" s="19">
        <v>2012</v>
      </c>
      <c r="B6" s="288">
        <v>12098</v>
      </c>
      <c r="C6" s="288">
        <v>6183</v>
      </c>
      <c r="D6" s="303">
        <v>5915</v>
      </c>
      <c r="E6" s="303">
        <v>4433</v>
      </c>
      <c r="F6" s="303">
        <v>2413</v>
      </c>
      <c r="G6" s="303">
        <v>2020</v>
      </c>
      <c r="H6" s="303">
        <v>8277</v>
      </c>
      <c r="I6" s="303">
        <v>2343</v>
      </c>
      <c r="J6" s="236">
        <v>2012</v>
      </c>
    </row>
    <row r="7" spans="1:10" s="226" customFormat="1" ht="32.25" customHeight="1">
      <c r="A7" s="19">
        <v>2013</v>
      </c>
      <c r="B7" s="288">
        <v>11360</v>
      </c>
      <c r="C7" s="288">
        <v>5839</v>
      </c>
      <c r="D7" s="303">
        <v>5521</v>
      </c>
      <c r="E7" s="303">
        <v>4395</v>
      </c>
      <c r="F7" s="303">
        <v>2368</v>
      </c>
      <c r="G7" s="303">
        <v>2027</v>
      </c>
      <c r="H7" s="303">
        <v>8095</v>
      </c>
      <c r="I7" s="303">
        <v>2436</v>
      </c>
      <c r="J7" s="236">
        <v>2013</v>
      </c>
    </row>
    <row r="8" spans="1:10" s="226" customFormat="1" ht="32.25" customHeight="1">
      <c r="A8" s="19">
        <v>2014</v>
      </c>
      <c r="B8" s="288">
        <v>11628</v>
      </c>
      <c r="C8" s="288">
        <v>5915</v>
      </c>
      <c r="D8" s="303">
        <v>5713</v>
      </c>
      <c r="E8" s="303">
        <v>4284</v>
      </c>
      <c r="F8" s="303">
        <v>2316</v>
      </c>
      <c r="G8" s="303">
        <v>1968</v>
      </c>
      <c r="H8" s="303">
        <v>7986</v>
      </c>
      <c r="I8" s="303">
        <v>2506</v>
      </c>
      <c r="J8" s="236">
        <v>2014</v>
      </c>
    </row>
    <row r="9" spans="1:10" s="226" customFormat="1" ht="32.25" customHeight="1">
      <c r="A9" s="19">
        <v>2015</v>
      </c>
      <c r="B9" s="288">
        <v>12036</v>
      </c>
      <c r="C9" s="288">
        <v>6157</v>
      </c>
      <c r="D9" s="303">
        <v>5879</v>
      </c>
      <c r="E9" s="303">
        <v>4368</v>
      </c>
      <c r="F9" s="303">
        <v>2413</v>
      </c>
      <c r="G9" s="303">
        <v>1955</v>
      </c>
      <c r="H9" s="303">
        <v>7997</v>
      </c>
      <c r="I9" s="303">
        <v>2426</v>
      </c>
      <c r="J9" s="236">
        <v>2015</v>
      </c>
    </row>
    <row r="10" spans="1:10" s="239" customFormat="1" ht="32.25" customHeight="1">
      <c r="A10" s="237">
        <v>2016</v>
      </c>
      <c r="B10" s="356">
        <f>SUM(B11:B22)</f>
        <v>10940</v>
      </c>
      <c r="C10" s="356">
        <f t="shared" ref="C10:G10" si="0">SUM(C11:C22)</f>
        <v>5611</v>
      </c>
      <c r="D10" s="356">
        <f t="shared" si="0"/>
        <v>5329</v>
      </c>
      <c r="E10" s="356">
        <f t="shared" si="0"/>
        <v>4495</v>
      </c>
      <c r="F10" s="356">
        <f t="shared" si="0"/>
        <v>2390</v>
      </c>
      <c r="G10" s="356">
        <f t="shared" si="0"/>
        <v>2105</v>
      </c>
      <c r="H10" s="356">
        <f t="shared" ref="H10" si="1">SUM(H11:H22)</f>
        <v>7765</v>
      </c>
      <c r="I10" s="356">
        <f t="shared" ref="I10" si="2">SUM(I11:I22)</f>
        <v>2263</v>
      </c>
      <c r="J10" s="238">
        <v>2016</v>
      </c>
    </row>
    <row r="11" spans="1:10" s="226" customFormat="1" ht="32.25" customHeight="1">
      <c r="A11" s="240">
        <v>1</v>
      </c>
      <c r="B11" s="305">
        <f>SUM(C11:D11)</f>
        <v>1035</v>
      </c>
      <c r="C11" s="288">
        <v>535</v>
      </c>
      <c r="D11" s="288">
        <v>500</v>
      </c>
      <c r="E11" s="288">
        <f>SUM(F11:G11)</f>
        <v>404</v>
      </c>
      <c r="F11" s="288">
        <v>218</v>
      </c>
      <c r="G11" s="288">
        <v>186</v>
      </c>
      <c r="H11" s="288">
        <v>650</v>
      </c>
      <c r="I11" s="367">
        <v>161</v>
      </c>
      <c r="J11" s="241" t="s">
        <v>569</v>
      </c>
    </row>
    <row r="12" spans="1:10" s="226" customFormat="1" ht="32.25" customHeight="1">
      <c r="A12" s="240">
        <v>2</v>
      </c>
      <c r="B12" s="305">
        <f t="shared" ref="B12:B22" si="3">SUM(C12:D12)</f>
        <v>984</v>
      </c>
      <c r="C12" s="288">
        <v>486</v>
      </c>
      <c r="D12" s="288">
        <v>498</v>
      </c>
      <c r="E12" s="288">
        <f t="shared" ref="E12:E22" si="4">SUM(F12:G12)</f>
        <v>426</v>
      </c>
      <c r="F12" s="288">
        <v>204</v>
      </c>
      <c r="G12" s="288">
        <v>222</v>
      </c>
      <c r="H12" s="288">
        <v>607</v>
      </c>
      <c r="I12" s="367">
        <v>180</v>
      </c>
      <c r="J12" s="241" t="s">
        <v>570</v>
      </c>
    </row>
    <row r="13" spans="1:10" s="226" customFormat="1" ht="32.25" customHeight="1">
      <c r="A13" s="240">
        <v>3</v>
      </c>
      <c r="B13" s="305">
        <f t="shared" si="3"/>
        <v>1034</v>
      </c>
      <c r="C13" s="288">
        <v>507</v>
      </c>
      <c r="D13" s="288">
        <v>527</v>
      </c>
      <c r="E13" s="288">
        <f t="shared" si="4"/>
        <v>407</v>
      </c>
      <c r="F13" s="288">
        <v>217</v>
      </c>
      <c r="G13" s="288">
        <v>190</v>
      </c>
      <c r="H13" s="288">
        <v>655</v>
      </c>
      <c r="I13" s="367">
        <v>200</v>
      </c>
      <c r="J13" s="241" t="s">
        <v>571</v>
      </c>
    </row>
    <row r="14" spans="1:10" s="226" customFormat="1" ht="32.25" customHeight="1">
      <c r="A14" s="240">
        <v>4</v>
      </c>
      <c r="B14" s="305">
        <f t="shared" si="3"/>
        <v>943</v>
      </c>
      <c r="C14" s="288">
        <v>501</v>
      </c>
      <c r="D14" s="288">
        <v>442</v>
      </c>
      <c r="E14" s="288">
        <f t="shared" si="4"/>
        <v>370</v>
      </c>
      <c r="F14" s="288">
        <v>215</v>
      </c>
      <c r="G14" s="288">
        <v>155</v>
      </c>
      <c r="H14" s="288">
        <v>602</v>
      </c>
      <c r="I14" s="367">
        <v>185</v>
      </c>
      <c r="J14" s="241" t="s">
        <v>572</v>
      </c>
    </row>
    <row r="15" spans="1:10" s="226" customFormat="1" ht="32.25" customHeight="1">
      <c r="A15" s="240">
        <v>5</v>
      </c>
      <c r="B15" s="305">
        <f t="shared" si="3"/>
        <v>958</v>
      </c>
      <c r="C15" s="288">
        <v>497</v>
      </c>
      <c r="D15" s="288">
        <v>461</v>
      </c>
      <c r="E15" s="288">
        <f t="shared" si="4"/>
        <v>338</v>
      </c>
      <c r="F15" s="288">
        <v>192</v>
      </c>
      <c r="G15" s="288">
        <v>146</v>
      </c>
      <c r="H15" s="288">
        <v>750</v>
      </c>
      <c r="I15" s="367">
        <v>199</v>
      </c>
      <c r="J15" s="241" t="s">
        <v>573</v>
      </c>
    </row>
    <row r="16" spans="1:10" s="226" customFormat="1" ht="32.25" customHeight="1">
      <c r="A16" s="240">
        <v>6</v>
      </c>
      <c r="B16" s="305">
        <f t="shared" si="3"/>
        <v>851</v>
      </c>
      <c r="C16" s="288">
        <v>455</v>
      </c>
      <c r="D16" s="288">
        <v>396</v>
      </c>
      <c r="E16" s="288">
        <f t="shared" si="4"/>
        <v>352</v>
      </c>
      <c r="F16" s="288">
        <v>198</v>
      </c>
      <c r="G16" s="288">
        <v>154</v>
      </c>
      <c r="H16" s="288">
        <v>683</v>
      </c>
      <c r="I16" s="367">
        <v>196</v>
      </c>
      <c r="J16" s="241" t="s">
        <v>574</v>
      </c>
    </row>
    <row r="17" spans="1:10" s="226" customFormat="1" ht="32.25" customHeight="1">
      <c r="A17" s="240">
        <v>7</v>
      </c>
      <c r="B17" s="305">
        <f t="shared" si="3"/>
        <v>946</v>
      </c>
      <c r="C17" s="288">
        <v>478</v>
      </c>
      <c r="D17" s="288">
        <v>468</v>
      </c>
      <c r="E17" s="288">
        <f t="shared" si="4"/>
        <v>367</v>
      </c>
      <c r="F17" s="288">
        <v>194</v>
      </c>
      <c r="G17" s="288">
        <v>173</v>
      </c>
      <c r="H17" s="288">
        <v>582</v>
      </c>
      <c r="I17" s="367">
        <v>169</v>
      </c>
      <c r="J17" s="241" t="s">
        <v>575</v>
      </c>
    </row>
    <row r="18" spans="1:10" s="226" customFormat="1" ht="32.25" customHeight="1">
      <c r="A18" s="240">
        <v>8</v>
      </c>
      <c r="B18" s="305">
        <f t="shared" si="3"/>
        <v>894</v>
      </c>
      <c r="C18" s="288">
        <v>446</v>
      </c>
      <c r="D18" s="288">
        <v>448</v>
      </c>
      <c r="E18" s="288">
        <f t="shared" si="4"/>
        <v>394</v>
      </c>
      <c r="F18" s="288">
        <v>218</v>
      </c>
      <c r="G18" s="288">
        <v>176</v>
      </c>
      <c r="H18" s="288">
        <v>650</v>
      </c>
      <c r="I18" s="367">
        <v>205</v>
      </c>
      <c r="J18" s="241" t="s">
        <v>576</v>
      </c>
    </row>
    <row r="19" spans="1:10" s="226" customFormat="1" ht="32.25" customHeight="1">
      <c r="A19" s="240">
        <v>9</v>
      </c>
      <c r="B19" s="305">
        <f t="shared" si="3"/>
        <v>993</v>
      </c>
      <c r="C19" s="288">
        <v>500</v>
      </c>
      <c r="D19" s="288">
        <v>493</v>
      </c>
      <c r="E19" s="288">
        <f t="shared" si="4"/>
        <v>317</v>
      </c>
      <c r="F19" s="288">
        <v>159</v>
      </c>
      <c r="G19" s="288">
        <v>158</v>
      </c>
      <c r="H19" s="288">
        <v>495</v>
      </c>
      <c r="I19" s="367">
        <v>148</v>
      </c>
      <c r="J19" s="241" t="s">
        <v>577</v>
      </c>
    </row>
    <row r="20" spans="1:10" s="226" customFormat="1" ht="32.25" customHeight="1">
      <c r="A20" s="240">
        <v>10</v>
      </c>
      <c r="B20" s="305">
        <f t="shared" si="3"/>
        <v>819</v>
      </c>
      <c r="C20" s="288">
        <v>440</v>
      </c>
      <c r="D20" s="288">
        <v>379</v>
      </c>
      <c r="E20" s="288">
        <f t="shared" si="4"/>
        <v>353</v>
      </c>
      <c r="F20" s="288">
        <v>178</v>
      </c>
      <c r="G20" s="288">
        <v>175</v>
      </c>
      <c r="H20" s="288">
        <v>631</v>
      </c>
      <c r="I20" s="367">
        <v>189</v>
      </c>
      <c r="J20" s="241" t="s">
        <v>578</v>
      </c>
    </row>
    <row r="21" spans="1:10" s="226" customFormat="1" ht="32.25" customHeight="1">
      <c r="A21" s="240">
        <v>11</v>
      </c>
      <c r="B21" s="305">
        <f t="shared" si="3"/>
        <v>764</v>
      </c>
      <c r="C21" s="288">
        <v>377</v>
      </c>
      <c r="D21" s="288">
        <v>387</v>
      </c>
      <c r="E21" s="288">
        <f t="shared" si="4"/>
        <v>335</v>
      </c>
      <c r="F21" s="288">
        <v>176</v>
      </c>
      <c r="G21" s="288">
        <v>159</v>
      </c>
      <c r="H21" s="288">
        <v>663</v>
      </c>
      <c r="I21" s="367">
        <v>188</v>
      </c>
      <c r="J21" s="241" t="s">
        <v>579</v>
      </c>
    </row>
    <row r="22" spans="1:10" s="226" customFormat="1" ht="32.25" customHeight="1" thickBot="1">
      <c r="A22" s="242">
        <v>12</v>
      </c>
      <c r="B22" s="358">
        <f t="shared" si="3"/>
        <v>719</v>
      </c>
      <c r="C22" s="357">
        <v>389</v>
      </c>
      <c r="D22" s="357">
        <v>330</v>
      </c>
      <c r="E22" s="357">
        <f t="shared" si="4"/>
        <v>432</v>
      </c>
      <c r="F22" s="357">
        <v>221</v>
      </c>
      <c r="G22" s="357">
        <v>211</v>
      </c>
      <c r="H22" s="357">
        <v>797</v>
      </c>
      <c r="I22" s="368">
        <v>243</v>
      </c>
      <c r="J22" s="243" t="s">
        <v>580</v>
      </c>
    </row>
    <row r="23" spans="1:10" s="10" customFormat="1" ht="15" customHeight="1">
      <c r="A23" s="82" t="s">
        <v>764</v>
      </c>
      <c r="B23" s="244"/>
      <c r="C23" s="244"/>
      <c r="D23" s="244"/>
      <c r="E23" s="245"/>
      <c r="F23" s="245"/>
      <c r="G23" s="245"/>
      <c r="H23" s="245"/>
      <c r="I23" s="245"/>
      <c r="J23" s="27" t="s">
        <v>766</v>
      </c>
    </row>
  </sheetData>
  <mergeCells count="3">
    <mergeCell ref="A1:G1"/>
    <mergeCell ref="A3:A4"/>
    <mergeCell ref="J3:J4"/>
  </mergeCells>
  <phoneticPr fontId="18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useFirstPageNumber="1" r:id="rId1"/>
  <headerFooter differentOddEven="1">
    <oddFooter>&amp;L&amp;"+,굵게"&amp;14&amp;P&amp;6&amp;K01+033 ㅣ &amp;8 &amp;K01+0292013&amp;9&amp;K01+000 수원기본통계</oddFooter>
    <evenFooter>&amp;R&amp;"-,굵게"&amp;9 03.인구&amp;6&amp;K01+034 ㅣ &amp;14&amp;K01+000&amp;P</evenFooter>
  </headerFooter>
  <colBreaks count="1" manualBreakCount="1">
    <brk id="7" max="22" man="1"/>
  </col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W102"/>
  <sheetViews>
    <sheetView view="pageBreakPreview" zoomScaleNormal="100" zoomScaleSheetLayoutView="100" workbookViewId="0">
      <selection activeCell="H12" sqref="H12"/>
    </sheetView>
  </sheetViews>
  <sheetFormatPr defaultRowHeight="14.25"/>
  <cols>
    <col min="1" max="1" width="8.375" style="1" customWidth="1"/>
    <col min="2" max="2" width="8.375" style="276" customWidth="1"/>
    <col min="3" max="4" width="8.375" style="277" customWidth="1"/>
    <col min="5" max="5" width="8.375" style="28" customWidth="1"/>
    <col min="6" max="7" width="8.375" style="277" customWidth="1"/>
    <col min="8" max="8" width="8.375" style="283" customWidth="1"/>
    <col min="9" max="10" width="8.375" style="277" customWidth="1"/>
    <col min="11" max="11" width="8.875" style="28" customWidth="1"/>
    <col min="12" max="13" width="7.125" style="284" customWidth="1"/>
    <col min="14" max="14" width="8.875" style="1" customWidth="1"/>
    <col min="15" max="16" width="7.75" style="280" customWidth="1"/>
    <col min="17" max="17" width="8.875" style="281" customWidth="1"/>
    <col min="18" max="19" width="8.125" style="284" customWidth="1"/>
    <col min="20" max="20" width="8.875" style="1" customWidth="1"/>
    <col min="21" max="16384" width="9" style="29"/>
  </cols>
  <sheetData>
    <row r="1" spans="1:20" s="6" customFormat="1" ht="27" customHeight="1">
      <c r="A1" s="3" t="s">
        <v>703</v>
      </c>
      <c r="B1" s="5"/>
      <c r="C1" s="246"/>
      <c r="D1" s="246"/>
      <c r="E1" s="5"/>
      <c r="F1" s="246"/>
      <c r="G1" s="246"/>
      <c r="H1" s="4"/>
      <c r="I1" s="246"/>
      <c r="J1" s="246"/>
      <c r="K1" s="5" t="s">
        <v>601</v>
      </c>
      <c r="L1" s="246"/>
      <c r="M1" s="246"/>
      <c r="N1" s="3"/>
      <c r="O1" s="246"/>
      <c r="P1" s="246"/>
      <c r="Q1" s="247"/>
      <c r="R1" s="246"/>
      <c r="S1" s="246"/>
      <c r="T1" s="3"/>
    </row>
    <row r="2" spans="1:20" s="10" customFormat="1" ht="18" customHeight="1" thickBot="1">
      <c r="A2" s="7" t="s">
        <v>210</v>
      </c>
      <c r="B2" s="248"/>
      <c r="C2" s="249"/>
      <c r="D2" s="249"/>
      <c r="E2" s="51"/>
      <c r="F2" s="249"/>
      <c r="G2" s="249"/>
      <c r="H2" s="250"/>
      <c r="I2" s="249"/>
      <c r="J2" s="249"/>
      <c r="K2" s="51"/>
      <c r="L2" s="251"/>
      <c r="M2" s="251"/>
      <c r="N2" s="7"/>
      <c r="O2" s="252"/>
      <c r="P2" s="252"/>
      <c r="Q2" s="253"/>
      <c r="R2" s="251"/>
      <c r="S2" s="251"/>
      <c r="T2" s="9" t="s">
        <v>370</v>
      </c>
    </row>
    <row r="3" spans="1:20" s="14" customFormat="1" ht="21" customHeight="1">
      <c r="A3" s="96"/>
      <c r="B3" s="107" t="s">
        <v>545</v>
      </c>
      <c r="C3" s="254"/>
      <c r="D3" s="254"/>
      <c r="E3" s="255"/>
      <c r="F3" s="256"/>
      <c r="G3" s="257"/>
      <c r="H3" s="258" t="s">
        <v>546</v>
      </c>
      <c r="I3" s="259"/>
      <c r="J3" s="257"/>
      <c r="K3" s="255" t="s">
        <v>568</v>
      </c>
      <c r="L3" s="256"/>
      <c r="M3" s="256"/>
      <c r="N3" s="107"/>
      <c r="O3" s="260"/>
      <c r="P3" s="257"/>
      <c r="Q3" s="261" t="s">
        <v>547</v>
      </c>
      <c r="R3" s="260"/>
      <c r="S3" s="262"/>
    </row>
    <row r="4" spans="1:20" s="14" customFormat="1" ht="21" customHeight="1">
      <c r="A4" s="96" t="s">
        <v>379</v>
      </c>
      <c r="B4" s="887" t="s">
        <v>562</v>
      </c>
      <c r="C4" s="888"/>
      <c r="D4" s="889"/>
      <c r="E4" s="887" t="s">
        <v>548</v>
      </c>
      <c r="F4" s="888"/>
      <c r="G4" s="889"/>
      <c r="H4" s="890" t="s">
        <v>549</v>
      </c>
      <c r="I4" s="891"/>
      <c r="J4" s="892"/>
      <c r="K4" s="888" t="s">
        <v>563</v>
      </c>
      <c r="L4" s="888"/>
      <c r="M4" s="889"/>
      <c r="N4" s="887" t="s">
        <v>550</v>
      </c>
      <c r="O4" s="888"/>
      <c r="P4" s="889"/>
      <c r="Q4" s="261" t="s">
        <v>450</v>
      </c>
      <c r="R4" s="263"/>
      <c r="S4" s="264"/>
      <c r="T4" s="14" t="s">
        <v>551</v>
      </c>
    </row>
    <row r="5" spans="1:20" s="14" customFormat="1" ht="21" customHeight="1">
      <c r="A5" s="96" t="s">
        <v>552</v>
      </c>
      <c r="B5" s="89"/>
      <c r="C5" s="265" t="s">
        <v>553</v>
      </c>
      <c r="D5" s="266" t="s">
        <v>554</v>
      </c>
      <c r="E5" s="11"/>
      <c r="F5" s="265" t="s">
        <v>553</v>
      </c>
      <c r="G5" s="267" t="s">
        <v>554</v>
      </c>
      <c r="H5" s="268"/>
      <c r="I5" s="265" t="s">
        <v>553</v>
      </c>
      <c r="J5" s="266" t="s">
        <v>554</v>
      </c>
      <c r="K5" s="12"/>
      <c r="L5" s="265" t="s">
        <v>553</v>
      </c>
      <c r="M5" s="267" t="s">
        <v>554</v>
      </c>
      <c r="N5" s="90"/>
      <c r="O5" s="265" t="s">
        <v>553</v>
      </c>
      <c r="P5" s="267" t="s">
        <v>554</v>
      </c>
      <c r="Q5" s="269"/>
      <c r="R5" s="265" t="s">
        <v>553</v>
      </c>
      <c r="S5" s="267" t="s">
        <v>554</v>
      </c>
      <c r="T5" s="14" t="s">
        <v>555</v>
      </c>
    </row>
    <row r="6" spans="1:20" s="14" customFormat="1" ht="21" customHeight="1">
      <c r="A6" s="111" t="s">
        <v>556</v>
      </c>
      <c r="B6" s="110"/>
      <c r="C6" s="270" t="s">
        <v>557</v>
      </c>
      <c r="D6" s="271" t="s">
        <v>558</v>
      </c>
      <c r="E6" s="110"/>
      <c r="F6" s="270" t="s">
        <v>557</v>
      </c>
      <c r="G6" s="271" t="s">
        <v>558</v>
      </c>
      <c r="H6" s="272"/>
      <c r="I6" s="270" t="s">
        <v>557</v>
      </c>
      <c r="J6" s="271" t="s">
        <v>558</v>
      </c>
      <c r="K6" s="107"/>
      <c r="L6" s="270" t="s">
        <v>557</v>
      </c>
      <c r="M6" s="271" t="s">
        <v>558</v>
      </c>
      <c r="N6" s="110"/>
      <c r="O6" s="270" t="s">
        <v>557</v>
      </c>
      <c r="P6" s="271" t="s">
        <v>558</v>
      </c>
      <c r="Q6" s="107"/>
      <c r="R6" s="270" t="s">
        <v>557</v>
      </c>
      <c r="S6" s="271" t="s">
        <v>558</v>
      </c>
      <c r="T6" s="18"/>
    </row>
    <row r="7" spans="1:20" s="10" customFormat="1" ht="33" customHeight="1">
      <c r="A7" s="273">
        <v>2011</v>
      </c>
      <c r="B7" s="304">
        <v>202174</v>
      </c>
      <c r="C7" s="49" t="s">
        <v>559</v>
      </c>
      <c r="D7" s="49" t="s">
        <v>559</v>
      </c>
      <c r="E7" s="302">
        <v>198212</v>
      </c>
      <c r="F7" s="49" t="s">
        <v>559</v>
      </c>
      <c r="G7" s="49" t="s">
        <v>559</v>
      </c>
      <c r="H7" s="302">
        <v>154731</v>
      </c>
      <c r="I7" s="49" t="s">
        <v>559</v>
      </c>
      <c r="J7" s="49" t="s">
        <v>559</v>
      </c>
      <c r="K7" s="302">
        <v>47443</v>
      </c>
      <c r="L7" s="49" t="s">
        <v>559</v>
      </c>
      <c r="M7" s="49" t="s">
        <v>559</v>
      </c>
      <c r="N7" s="302">
        <v>43574</v>
      </c>
      <c r="O7" s="49" t="s">
        <v>559</v>
      </c>
      <c r="P7" s="49" t="s">
        <v>559</v>
      </c>
      <c r="Q7" s="302">
        <v>3962</v>
      </c>
      <c r="R7" s="49" t="s">
        <v>559</v>
      </c>
      <c r="S7" s="49" t="s">
        <v>559</v>
      </c>
      <c r="T7" s="20">
        <v>2011</v>
      </c>
    </row>
    <row r="8" spans="1:20" s="10" customFormat="1" ht="33" customHeight="1">
      <c r="A8" s="273">
        <v>2012</v>
      </c>
      <c r="B8" s="305">
        <v>200268</v>
      </c>
      <c r="C8" s="303">
        <v>101837</v>
      </c>
      <c r="D8" s="303">
        <v>98431</v>
      </c>
      <c r="E8" s="288">
        <v>176022</v>
      </c>
      <c r="F8" s="303">
        <v>89852</v>
      </c>
      <c r="G8" s="303">
        <v>86170</v>
      </c>
      <c r="H8" s="288">
        <v>195747</v>
      </c>
      <c r="I8" s="303" t="s">
        <v>559</v>
      </c>
      <c r="J8" s="303" t="s">
        <v>559</v>
      </c>
      <c r="K8" s="288">
        <v>49490</v>
      </c>
      <c r="L8" s="303" t="s">
        <v>559</v>
      </c>
      <c r="M8" s="303" t="s">
        <v>559</v>
      </c>
      <c r="N8" s="288">
        <v>40631</v>
      </c>
      <c r="O8" s="303" t="s">
        <v>559</v>
      </c>
      <c r="P8" s="303" t="s">
        <v>559</v>
      </c>
      <c r="Q8" s="288">
        <v>24246</v>
      </c>
      <c r="R8" s="303">
        <v>11985</v>
      </c>
      <c r="S8" s="303">
        <v>12261</v>
      </c>
      <c r="T8" s="20">
        <v>2012</v>
      </c>
    </row>
    <row r="9" spans="1:20" s="300" customFormat="1" ht="33" customHeight="1">
      <c r="A9" s="273">
        <v>2013</v>
      </c>
      <c r="B9" s="305">
        <v>195500</v>
      </c>
      <c r="C9" s="303">
        <v>99301</v>
      </c>
      <c r="D9" s="303">
        <v>96199</v>
      </c>
      <c r="E9" s="288">
        <v>175214</v>
      </c>
      <c r="F9" s="303">
        <v>88968</v>
      </c>
      <c r="G9" s="303">
        <v>86246</v>
      </c>
      <c r="H9" s="288">
        <v>90190</v>
      </c>
      <c r="I9" s="303">
        <v>44709</v>
      </c>
      <c r="J9" s="303">
        <v>45481</v>
      </c>
      <c r="K9" s="288">
        <v>105310</v>
      </c>
      <c r="L9" s="303">
        <v>54592</v>
      </c>
      <c r="M9" s="303">
        <v>50718</v>
      </c>
      <c r="N9" s="288">
        <v>85024</v>
      </c>
      <c r="O9" s="303">
        <v>44259</v>
      </c>
      <c r="P9" s="303">
        <v>40765</v>
      </c>
      <c r="Q9" s="288">
        <v>20286</v>
      </c>
      <c r="R9" s="303">
        <v>10333</v>
      </c>
      <c r="S9" s="303">
        <v>9953</v>
      </c>
      <c r="T9" s="20">
        <v>2013</v>
      </c>
    </row>
    <row r="10" spans="1:20" s="300" customFormat="1" ht="33" customHeight="1">
      <c r="A10" s="273">
        <v>2014</v>
      </c>
      <c r="B10" s="305">
        <v>196453</v>
      </c>
      <c r="C10" s="303">
        <v>101136</v>
      </c>
      <c r="D10" s="303">
        <v>95317</v>
      </c>
      <c r="E10" s="288">
        <v>178195</v>
      </c>
      <c r="F10" s="303">
        <v>91551</v>
      </c>
      <c r="G10" s="303">
        <v>86644</v>
      </c>
      <c r="H10" s="288">
        <v>147484</v>
      </c>
      <c r="I10" s="303" t="s">
        <v>769</v>
      </c>
      <c r="J10" s="303" t="s">
        <v>769</v>
      </c>
      <c r="K10" s="288">
        <v>48969</v>
      </c>
      <c r="L10" s="303" t="s">
        <v>769</v>
      </c>
      <c r="M10" s="303" t="s">
        <v>769</v>
      </c>
      <c r="N10" s="288">
        <v>43237</v>
      </c>
      <c r="O10" s="303" t="s">
        <v>769</v>
      </c>
      <c r="P10" s="303" t="s">
        <v>769</v>
      </c>
      <c r="Q10" s="288">
        <v>18258</v>
      </c>
      <c r="R10" s="303">
        <v>9585</v>
      </c>
      <c r="S10" s="303">
        <v>8673</v>
      </c>
      <c r="T10" s="20">
        <v>2014</v>
      </c>
    </row>
    <row r="11" spans="1:20" s="300" customFormat="1" ht="33" customHeight="1">
      <c r="A11" s="700">
        <v>2015</v>
      </c>
      <c r="B11" s="288">
        <v>189637</v>
      </c>
      <c r="C11" s="303">
        <v>97319</v>
      </c>
      <c r="D11" s="303">
        <v>92318</v>
      </c>
      <c r="E11" s="288">
        <v>187775</v>
      </c>
      <c r="F11" s="303">
        <v>96281</v>
      </c>
      <c r="G11" s="303">
        <v>91494</v>
      </c>
      <c r="H11" s="288">
        <v>141345</v>
      </c>
      <c r="I11" s="303">
        <v>71541</v>
      </c>
      <c r="J11" s="303">
        <v>69804</v>
      </c>
      <c r="K11" s="288">
        <v>48292</v>
      </c>
      <c r="L11" s="303" t="s">
        <v>769</v>
      </c>
      <c r="M11" s="303" t="s">
        <v>769</v>
      </c>
      <c r="N11" s="288">
        <v>42520</v>
      </c>
      <c r="O11" s="303" t="s">
        <v>769</v>
      </c>
      <c r="P11" s="303" t="s">
        <v>769</v>
      </c>
      <c r="Q11" s="288">
        <v>1862</v>
      </c>
      <c r="R11" s="303">
        <v>1038</v>
      </c>
      <c r="S11" s="303">
        <v>824</v>
      </c>
      <c r="T11" s="20">
        <v>2015</v>
      </c>
    </row>
    <row r="12" spans="1:20" s="22" customFormat="1" ht="33" customHeight="1">
      <c r="A12" s="363">
        <v>2016</v>
      </c>
      <c r="B12" s="355">
        <f>SUM(B13:B24)</f>
        <v>172210</v>
      </c>
      <c r="C12" s="355">
        <f t="shared" ref="C12:G12" si="0">SUM(C13:C24)</f>
        <v>88748</v>
      </c>
      <c r="D12" s="355">
        <f t="shared" si="0"/>
        <v>83462</v>
      </c>
      <c r="E12" s="355">
        <f t="shared" si="0"/>
        <v>169975</v>
      </c>
      <c r="F12" s="355">
        <f t="shared" si="0"/>
        <v>87576</v>
      </c>
      <c r="G12" s="355">
        <f t="shared" si="0"/>
        <v>82399</v>
      </c>
      <c r="H12" s="355">
        <f t="shared" ref="H12:K12" si="1">SUM(H13:H24)</f>
        <v>125576</v>
      </c>
      <c r="I12" s="355">
        <f t="shared" si="1"/>
        <v>63915</v>
      </c>
      <c r="J12" s="355">
        <f t="shared" si="1"/>
        <v>61661</v>
      </c>
      <c r="K12" s="355">
        <f t="shared" si="1"/>
        <v>46634</v>
      </c>
      <c r="L12" s="355">
        <f>SUM(L13:L24)</f>
        <v>24833</v>
      </c>
      <c r="M12" s="355">
        <f>SUM(M13:M24)</f>
        <v>21801</v>
      </c>
      <c r="N12" s="355">
        <f t="shared" ref="N12" si="2">SUM(N13:N24)</f>
        <v>39709</v>
      </c>
      <c r="O12" s="355">
        <f>SUM(O13:O24)</f>
        <v>21243</v>
      </c>
      <c r="P12" s="355">
        <f>SUM(P13:P24)</f>
        <v>18466</v>
      </c>
      <c r="Q12" s="355">
        <f t="shared" ref="Q12:S12" si="3">SUM(Q13:Q24)</f>
        <v>2235</v>
      </c>
      <c r="R12" s="355">
        <f t="shared" si="3"/>
        <v>1172</v>
      </c>
      <c r="S12" s="355">
        <f t="shared" si="3"/>
        <v>1063</v>
      </c>
      <c r="T12" s="274">
        <v>2016</v>
      </c>
    </row>
    <row r="13" spans="1:20" s="10" customFormat="1" ht="33" customHeight="1">
      <c r="A13" s="362">
        <v>1</v>
      </c>
      <c r="B13" s="303">
        <v>13859</v>
      </c>
      <c r="C13" s="303">
        <v>7026</v>
      </c>
      <c r="D13" s="303">
        <v>6833</v>
      </c>
      <c r="E13" s="303">
        <v>13798</v>
      </c>
      <c r="F13" s="303">
        <v>7106</v>
      </c>
      <c r="G13" s="303">
        <v>6692</v>
      </c>
      <c r="H13" s="351">
        <v>9833</v>
      </c>
      <c r="I13" s="303">
        <v>4947</v>
      </c>
      <c r="J13" s="303">
        <v>4886</v>
      </c>
      <c r="K13" s="303">
        <v>4026</v>
      </c>
      <c r="L13" s="303">
        <v>2079</v>
      </c>
      <c r="M13" s="303">
        <v>1947</v>
      </c>
      <c r="N13" s="303">
        <v>3510</v>
      </c>
      <c r="O13" s="303">
        <v>1880</v>
      </c>
      <c r="P13" s="303">
        <v>1630</v>
      </c>
      <c r="Q13" s="303">
        <v>61</v>
      </c>
      <c r="R13" s="303">
        <v>-80</v>
      </c>
      <c r="S13" s="303">
        <v>141</v>
      </c>
      <c r="T13" s="241" t="s">
        <v>211</v>
      </c>
    </row>
    <row r="14" spans="1:20" s="10" customFormat="1" ht="33" customHeight="1">
      <c r="A14" s="362">
        <v>2</v>
      </c>
      <c r="B14" s="303">
        <v>16719</v>
      </c>
      <c r="C14" s="303">
        <v>8647</v>
      </c>
      <c r="D14" s="303">
        <v>8072</v>
      </c>
      <c r="E14" s="303">
        <v>16493</v>
      </c>
      <c r="F14" s="303">
        <v>8576</v>
      </c>
      <c r="G14" s="303">
        <v>7917</v>
      </c>
      <c r="H14" s="351">
        <v>11489</v>
      </c>
      <c r="I14" s="303">
        <v>5863</v>
      </c>
      <c r="J14" s="303">
        <v>5626</v>
      </c>
      <c r="K14" s="303">
        <v>5230</v>
      </c>
      <c r="L14" s="303">
        <v>2784</v>
      </c>
      <c r="M14" s="303">
        <v>2446</v>
      </c>
      <c r="N14" s="303">
        <v>4550</v>
      </c>
      <c r="O14" s="303">
        <v>2450</v>
      </c>
      <c r="P14" s="303">
        <v>2100</v>
      </c>
      <c r="Q14" s="303">
        <v>226</v>
      </c>
      <c r="R14" s="303">
        <v>71</v>
      </c>
      <c r="S14" s="303">
        <v>155</v>
      </c>
      <c r="T14" s="241" t="s">
        <v>212</v>
      </c>
    </row>
    <row r="15" spans="1:20" s="10" customFormat="1" ht="33" customHeight="1">
      <c r="A15" s="362">
        <v>3</v>
      </c>
      <c r="B15" s="303">
        <v>17489</v>
      </c>
      <c r="C15" s="303">
        <v>9209</v>
      </c>
      <c r="D15" s="303">
        <v>8280</v>
      </c>
      <c r="E15" s="303">
        <v>16649</v>
      </c>
      <c r="F15" s="303">
        <v>8616</v>
      </c>
      <c r="G15" s="303">
        <v>8033</v>
      </c>
      <c r="H15" s="351">
        <v>12382</v>
      </c>
      <c r="I15" s="303">
        <v>6345</v>
      </c>
      <c r="J15" s="303">
        <v>6037</v>
      </c>
      <c r="K15" s="303">
        <v>5107</v>
      </c>
      <c r="L15" s="303">
        <v>2864</v>
      </c>
      <c r="M15" s="303">
        <v>2243</v>
      </c>
      <c r="N15" s="303">
        <v>4051</v>
      </c>
      <c r="O15" s="303">
        <v>2166</v>
      </c>
      <c r="P15" s="303">
        <v>1885</v>
      </c>
      <c r="Q15" s="303">
        <v>840</v>
      </c>
      <c r="R15" s="303">
        <v>593</v>
      </c>
      <c r="S15" s="303">
        <v>247</v>
      </c>
      <c r="T15" s="241" t="s">
        <v>213</v>
      </c>
    </row>
    <row r="16" spans="1:20" s="10" customFormat="1" ht="33" customHeight="1">
      <c r="A16" s="362">
        <v>4</v>
      </c>
      <c r="B16" s="303">
        <v>13437</v>
      </c>
      <c r="C16" s="303">
        <v>6935</v>
      </c>
      <c r="D16" s="303">
        <v>6502</v>
      </c>
      <c r="E16" s="303">
        <v>12732</v>
      </c>
      <c r="F16" s="303">
        <v>6575</v>
      </c>
      <c r="G16" s="303">
        <v>6157</v>
      </c>
      <c r="H16" s="351">
        <v>9681</v>
      </c>
      <c r="I16" s="303">
        <v>4941</v>
      </c>
      <c r="J16" s="303">
        <v>4740</v>
      </c>
      <c r="K16" s="303">
        <v>3756</v>
      </c>
      <c r="L16" s="303">
        <v>1994</v>
      </c>
      <c r="M16" s="303">
        <v>1762</v>
      </c>
      <c r="N16" s="303">
        <v>3070</v>
      </c>
      <c r="O16" s="303">
        <v>1665</v>
      </c>
      <c r="P16" s="303">
        <v>1405</v>
      </c>
      <c r="Q16" s="303">
        <v>705</v>
      </c>
      <c r="R16" s="303">
        <v>360</v>
      </c>
      <c r="S16" s="303">
        <v>345</v>
      </c>
      <c r="T16" s="241" t="s">
        <v>214</v>
      </c>
    </row>
    <row r="17" spans="1:23" s="10" customFormat="1" ht="33" customHeight="1">
      <c r="A17" s="362">
        <v>5</v>
      </c>
      <c r="B17" s="303">
        <v>13485</v>
      </c>
      <c r="C17" s="303">
        <v>6869</v>
      </c>
      <c r="D17" s="303">
        <v>6616</v>
      </c>
      <c r="E17" s="303">
        <v>13546</v>
      </c>
      <c r="F17" s="303">
        <v>6942</v>
      </c>
      <c r="G17" s="303">
        <v>6604</v>
      </c>
      <c r="H17" s="351">
        <v>10121</v>
      </c>
      <c r="I17" s="303">
        <v>5076</v>
      </c>
      <c r="J17" s="303">
        <v>5045</v>
      </c>
      <c r="K17" s="303">
        <v>3364</v>
      </c>
      <c r="L17" s="303">
        <v>1793</v>
      </c>
      <c r="M17" s="303">
        <v>1571</v>
      </c>
      <c r="N17" s="303">
        <v>2887</v>
      </c>
      <c r="O17" s="303">
        <v>1559</v>
      </c>
      <c r="P17" s="303">
        <v>1328</v>
      </c>
      <c r="Q17" s="303">
        <v>-61</v>
      </c>
      <c r="R17" s="303">
        <v>-73</v>
      </c>
      <c r="S17" s="303">
        <v>12</v>
      </c>
      <c r="T17" s="241" t="s">
        <v>215</v>
      </c>
    </row>
    <row r="18" spans="1:23" s="10" customFormat="1" ht="33" customHeight="1">
      <c r="A18" s="362">
        <v>6</v>
      </c>
      <c r="B18" s="303">
        <v>13192</v>
      </c>
      <c r="C18" s="303">
        <v>6737</v>
      </c>
      <c r="D18" s="303">
        <v>6455</v>
      </c>
      <c r="E18" s="303">
        <v>13431</v>
      </c>
      <c r="F18" s="303">
        <v>6878</v>
      </c>
      <c r="G18" s="303">
        <v>6553</v>
      </c>
      <c r="H18" s="351">
        <v>9799</v>
      </c>
      <c r="I18" s="303">
        <v>4965</v>
      </c>
      <c r="J18" s="303">
        <v>4834</v>
      </c>
      <c r="K18" s="303">
        <v>3393</v>
      </c>
      <c r="L18" s="303">
        <v>1772</v>
      </c>
      <c r="M18" s="303">
        <v>1621</v>
      </c>
      <c r="N18" s="303">
        <v>3145</v>
      </c>
      <c r="O18" s="303">
        <v>1674</v>
      </c>
      <c r="P18" s="303">
        <v>1471</v>
      </c>
      <c r="Q18" s="303">
        <v>-239</v>
      </c>
      <c r="R18" s="303">
        <v>-141</v>
      </c>
      <c r="S18" s="303">
        <v>-98</v>
      </c>
      <c r="T18" s="241" t="s">
        <v>216</v>
      </c>
    </row>
    <row r="19" spans="1:23" s="10" customFormat="1" ht="33" customHeight="1">
      <c r="A19" s="362">
        <v>7</v>
      </c>
      <c r="B19" s="303">
        <v>11924</v>
      </c>
      <c r="C19" s="303">
        <v>6117</v>
      </c>
      <c r="D19" s="303">
        <v>5807</v>
      </c>
      <c r="E19" s="303">
        <v>11976</v>
      </c>
      <c r="F19" s="303">
        <v>6274</v>
      </c>
      <c r="G19" s="303">
        <v>5702</v>
      </c>
      <c r="H19" s="351">
        <v>8827</v>
      </c>
      <c r="I19" s="303">
        <v>4493</v>
      </c>
      <c r="J19" s="303">
        <v>4334</v>
      </c>
      <c r="K19" s="303">
        <v>3097</v>
      </c>
      <c r="L19" s="303">
        <v>1624</v>
      </c>
      <c r="M19" s="303">
        <v>1473</v>
      </c>
      <c r="N19" s="303">
        <v>2911</v>
      </c>
      <c r="O19" s="303">
        <v>1584</v>
      </c>
      <c r="P19" s="303">
        <v>1327</v>
      </c>
      <c r="Q19" s="303">
        <v>-52</v>
      </c>
      <c r="R19" s="303">
        <v>-157</v>
      </c>
      <c r="S19" s="303">
        <v>105</v>
      </c>
      <c r="T19" s="241" t="s">
        <v>217</v>
      </c>
    </row>
    <row r="20" spans="1:23" s="10" customFormat="1" ht="33" customHeight="1">
      <c r="A20" s="362">
        <v>8</v>
      </c>
      <c r="B20" s="303">
        <v>13976</v>
      </c>
      <c r="C20" s="303">
        <v>7149</v>
      </c>
      <c r="D20" s="303">
        <v>6827</v>
      </c>
      <c r="E20" s="303">
        <v>14284</v>
      </c>
      <c r="F20" s="303">
        <v>7366</v>
      </c>
      <c r="G20" s="303">
        <v>6918</v>
      </c>
      <c r="H20" s="351">
        <v>10230</v>
      </c>
      <c r="I20" s="303">
        <v>5192</v>
      </c>
      <c r="J20" s="303">
        <v>5038</v>
      </c>
      <c r="K20" s="303">
        <v>3746</v>
      </c>
      <c r="L20" s="303">
        <v>1957</v>
      </c>
      <c r="M20" s="303">
        <v>1789</v>
      </c>
      <c r="N20" s="303">
        <v>3448</v>
      </c>
      <c r="O20" s="303">
        <v>1857</v>
      </c>
      <c r="P20" s="303">
        <v>1591</v>
      </c>
      <c r="Q20" s="303">
        <v>-308</v>
      </c>
      <c r="R20" s="303">
        <v>-217</v>
      </c>
      <c r="S20" s="303">
        <v>-91</v>
      </c>
      <c r="T20" s="241" t="s">
        <v>218</v>
      </c>
    </row>
    <row r="21" spans="1:23" s="10" customFormat="1" ht="33" customHeight="1">
      <c r="A21" s="362">
        <v>9</v>
      </c>
      <c r="B21" s="303">
        <v>14530</v>
      </c>
      <c r="C21" s="303">
        <v>7676</v>
      </c>
      <c r="D21" s="303">
        <v>6854</v>
      </c>
      <c r="E21" s="303">
        <v>13488</v>
      </c>
      <c r="F21" s="303">
        <v>6975</v>
      </c>
      <c r="G21" s="303">
        <v>6513</v>
      </c>
      <c r="H21" s="351">
        <v>10719</v>
      </c>
      <c r="I21" s="303">
        <v>5543</v>
      </c>
      <c r="J21" s="303">
        <v>5176</v>
      </c>
      <c r="K21" s="303">
        <v>3811</v>
      </c>
      <c r="L21" s="303">
        <v>2133</v>
      </c>
      <c r="M21" s="303">
        <v>1678</v>
      </c>
      <c r="N21" s="303">
        <v>2809</v>
      </c>
      <c r="O21" s="303">
        <v>1509</v>
      </c>
      <c r="P21" s="303">
        <v>1300</v>
      </c>
      <c r="Q21" s="303">
        <v>1042</v>
      </c>
      <c r="R21" s="303">
        <v>701</v>
      </c>
      <c r="S21" s="303">
        <v>341</v>
      </c>
      <c r="T21" s="241" t="s">
        <v>219</v>
      </c>
    </row>
    <row r="22" spans="1:23" s="10" customFormat="1" ht="33" customHeight="1">
      <c r="A22" s="362">
        <v>10</v>
      </c>
      <c r="B22" s="303">
        <v>14585</v>
      </c>
      <c r="C22" s="303">
        <v>7545</v>
      </c>
      <c r="D22" s="303">
        <v>7040</v>
      </c>
      <c r="E22" s="303">
        <v>14286</v>
      </c>
      <c r="F22" s="303">
        <v>7349</v>
      </c>
      <c r="G22" s="303">
        <v>6937</v>
      </c>
      <c r="H22" s="351">
        <v>11056</v>
      </c>
      <c r="I22" s="303">
        <v>5652</v>
      </c>
      <c r="J22" s="303">
        <v>5404</v>
      </c>
      <c r="K22" s="303">
        <v>3529</v>
      </c>
      <c r="L22" s="303">
        <v>1893</v>
      </c>
      <c r="M22" s="303">
        <v>1636</v>
      </c>
      <c r="N22" s="303">
        <v>2877</v>
      </c>
      <c r="O22" s="303">
        <v>1521</v>
      </c>
      <c r="P22" s="303">
        <v>1356</v>
      </c>
      <c r="Q22" s="303">
        <v>299</v>
      </c>
      <c r="R22" s="303">
        <v>196</v>
      </c>
      <c r="S22" s="303">
        <v>103</v>
      </c>
      <c r="T22" s="241" t="s">
        <v>220</v>
      </c>
    </row>
    <row r="23" spans="1:23" s="10" customFormat="1" ht="33" customHeight="1">
      <c r="A23" s="362">
        <v>11</v>
      </c>
      <c r="B23" s="303">
        <v>14393</v>
      </c>
      <c r="C23" s="303">
        <v>7392</v>
      </c>
      <c r="D23" s="303">
        <v>7001</v>
      </c>
      <c r="E23" s="303">
        <v>14340</v>
      </c>
      <c r="F23" s="303">
        <v>7282</v>
      </c>
      <c r="G23" s="303">
        <v>7058</v>
      </c>
      <c r="H23" s="351">
        <v>10874</v>
      </c>
      <c r="I23" s="303">
        <v>5540</v>
      </c>
      <c r="J23" s="303">
        <v>5334</v>
      </c>
      <c r="K23" s="303">
        <v>3519</v>
      </c>
      <c r="L23" s="303">
        <v>1852</v>
      </c>
      <c r="M23" s="303">
        <v>1667</v>
      </c>
      <c r="N23" s="303">
        <v>2952</v>
      </c>
      <c r="O23" s="303">
        <v>1536</v>
      </c>
      <c r="P23" s="303">
        <v>1416</v>
      </c>
      <c r="Q23" s="303">
        <v>53</v>
      </c>
      <c r="R23" s="303">
        <v>110</v>
      </c>
      <c r="S23" s="303">
        <v>-57</v>
      </c>
      <c r="T23" s="241" t="s">
        <v>221</v>
      </c>
    </row>
    <row r="24" spans="1:23" s="10" customFormat="1" ht="33" customHeight="1" thickBot="1">
      <c r="A24" s="361">
        <v>12</v>
      </c>
      <c r="B24" s="360">
        <v>14621</v>
      </c>
      <c r="C24" s="359">
        <v>7446</v>
      </c>
      <c r="D24" s="359">
        <v>7175</v>
      </c>
      <c r="E24" s="359">
        <v>14952</v>
      </c>
      <c r="F24" s="359">
        <v>7637</v>
      </c>
      <c r="G24" s="359">
        <v>7315</v>
      </c>
      <c r="H24" s="353">
        <v>10565</v>
      </c>
      <c r="I24" s="359">
        <v>5358</v>
      </c>
      <c r="J24" s="359">
        <v>5207</v>
      </c>
      <c r="K24" s="359">
        <v>4056</v>
      </c>
      <c r="L24" s="359">
        <v>2088</v>
      </c>
      <c r="M24" s="359">
        <v>1968</v>
      </c>
      <c r="N24" s="359">
        <v>3499</v>
      </c>
      <c r="O24" s="359">
        <v>1842</v>
      </c>
      <c r="P24" s="359">
        <v>1657</v>
      </c>
      <c r="Q24" s="359">
        <v>-331</v>
      </c>
      <c r="R24" s="359">
        <v>-191</v>
      </c>
      <c r="S24" s="359">
        <v>-140</v>
      </c>
      <c r="T24" s="243" t="s">
        <v>222</v>
      </c>
    </row>
    <row r="25" spans="1:23" ht="13.5" customHeight="1">
      <c r="A25" s="275" t="s">
        <v>560</v>
      </c>
      <c r="E25" s="276"/>
      <c r="H25" s="278"/>
      <c r="L25" s="277"/>
      <c r="M25" s="277"/>
      <c r="N25" s="279"/>
      <c r="R25" s="277"/>
      <c r="S25" s="277"/>
    </row>
    <row r="26" spans="1:23" ht="13.5" customHeight="1">
      <c r="A26" s="282" t="s">
        <v>763</v>
      </c>
      <c r="E26" s="276"/>
      <c r="H26" s="278"/>
      <c r="L26" s="277"/>
      <c r="M26" s="277"/>
      <c r="N26" s="279"/>
      <c r="Q26" s="28"/>
      <c r="R26" s="277"/>
      <c r="S26" s="277"/>
      <c r="T26" s="301" t="s">
        <v>766</v>
      </c>
      <c r="U26" s="280"/>
      <c r="V26" s="281"/>
      <c r="W26" s="277"/>
    </row>
    <row r="27" spans="1:23">
      <c r="E27" s="276"/>
      <c r="L27" s="277"/>
      <c r="M27" s="277"/>
      <c r="N27" s="279"/>
      <c r="R27" s="277"/>
      <c r="S27" s="277"/>
    </row>
    <row r="28" spans="1:23">
      <c r="E28" s="276"/>
      <c r="L28" s="277"/>
      <c r="M28" s="277"/>
      <c r="N28" s="279"/>
      <c r="R28" s="277"/>
      <c r="S28" s="277"/>
    </row>
    <row r="29" spans="1:23">
      <c r="E29" s="276"/>
      <c r="L29" s="277"/>
      <c r="M29" s="277"/>
      <c r="R29" s="277"/>
      <c r="S29" s="277"/>
    </row>
    <row r="30" spans="1:23">
      <c r="E30" s="276"/>
      <c r="L30" s="277"/>
      <c r="M30" s="277"/>
      <c r="R30" s="277"/>
      <c r="S30" s="277"/>
    </row>
    <row r="31" spans="1:23">
      <c r="E31" s="276"/>
      <c r="L31" s="277"/>
      <c r="M31" s="277"/>
      <c r="R31" s="277"/>
      <c r="S31" s="277"/>
    </row>
    <row r="32" spans="1:23">
      <c r="E32" s="276"/>
      <c r="L32" s="277"/>
      <c r="M32" s="277"/>
      <c r="R32" s="277"/>
      <c r="S32" s="277"/>
    </row>
    <row r="33" spans="5:19">
      <c r="E33" s="276"/>
      <c r="L33" s="277"/>
      <c r="M33" s="277"/>
      <c r="R33" s="277"/>
      <c r="S33" s="277"/>
    </row>
    <row r="34" spans="5:19">
      <c r="E34" s="276"/>
      <c r="L34" s="277"/>
      <c r="M34" s="277"/>
      <c r="R34" s="277"/>
      <c r="S34" s="277"/>
    </row>
    <row r="35" spans="5:19">
      <c r="E35" s="276"/>
      <c r="L35" s="277"/>
      <c r="M35" s="277"/>
      <c r="R35" s="277"/>
      <c r="S35" s="277"/>
    </row>
    <row r="36" spans="5:19">
      <c r="E36" s="276"/>
      <c r="L36" s="277"/>
      <c r="M36" s="277"/>
      <c r="R36" s="277"/>
      <c r="S36" s="277"/>
    </row>
    <row r="37" spans="5:19">
      <c r="E37" s="276"/>
      <c r="L37" s="277"/>
      <c r="M37" s="277"/>
      <c r="R37" s="277"/>
      <c r="S37" s="277"/>
    </row>
    <row r="38" spans="5:19">
      <c r="E38" s="276"/>
      <c r="L38" s="277"/>
      <c r="M38" s="277"/>
      <c r="R38" s="277"/>
      <c r="S38" s="277"/>
    </row>
    <row r="39" spans="5:19">
      <c r="E39" s="276"/>
      <c r="L39" s="277"/>
      <c r="M39" s="277"/>
      <c r="R39" s="277"/>
      <c r="S39" s="277"/>
    </row>
    <row r="40" spans="5:19">
      <c r="E40" s="276"/>
      <c r="L40" s="277"/>
      <c r="M40" s="277"/>
      <c r="R40" s="277"/>
      <c r="S40" s="277"/>
    </row>
    <row r="41" spans="5:19">
      <c r="E41" s="276"/>
      <c r="L41" s="277"/>
      <c r="M41" s="277"/>
      <c r="R41" s="277"/>
      <c r="S41" s="277"/>
    </row>
    <row r="42" spans="5:19">
      <c r="E42" s="276"/>
      <c r="L42" s="277"/>
      <c r="M42" s="277"/>
      <c r="R42" s="277"/>
      <c r="S42" s="277"/>
    </row>
    <row r="43" spans="5:19">
      <c r="E43" s="276"/>
      <c r="L43" s="277"/>
      <c r="M43" s="277"/>
      <c r="R43" s="277"/>
      <c r="S43" s="277"/>
    </row>
    <row r="44" spans="5:19">
      <c r="E44" s="276"/>
      <c r="L44" s="277"/>
      <c r="M44" s="277"/>
      <c r="R44" s="277"/>
      <c r="S44" s="277"/>
    </row>
    <row r="45" spans="5:19">
      <c r="E45" s="276"/>
      <c r="L45" s="277"/>
      <c r="M45" s="277"/>
      <c r="R45" s="277"/>
      <c r="S45" s="277"/>
    </row>
    <row r="46" spans="5:19">
      <c r="E46" s="276"/>
      <c r="L46" s="277"/>
      <c r="M46" s="277"/>
      <c r="R46" s="277"/>
      <c r="S46" s="277"/>
    </row>
    <row r="47" spans="5:19">
      <c r="E47" s="276"/>
      <c r="L47" s="277"/>
      <c r="M47" s="277"/>
      <c r="R47" s="277"/>
      <c r="S47" s="277"/>
    </row>
    <row r="48" spans="5:19">
      <c r="L48" s="277"/>
      <c r="M48" s="277"/>
      <c r="R48" s="277"/>
      <c r="S48" s="277"/>
    </row>
    <row r="49" spans="12:19">
      <c r="L49" s="277"/>
      <c r="M49" s="277"/>
      <c r="R49" s="277"/>
      <c r="S49" s="277"/>
    </row>
    <row r="50" spans="12:19">
      <c r="L50" s="277"/>
      <c r="M50" s="277"/>
      <c r="R50" s="277"/>
      <c r="S50" s="277"/>
    </row>
    <row r="51" spans="12:19">
      <c r="L51" s="277"/>
      <c r="M51" s="277"/>
      <c r="R51" s="277"/>
      <c r="S51" s="277"/>
    </row>
    <row r="52" spans="12:19">
      <c r="L52" s="277"/>
      <c r="M52" s="277"/>
      <c r="R52" s="277"/>
      <c r="S52" s="277"/>
    </row>
    <row r="53" spans="12:19">
      <c r="L53" s="277"/>
      <c r="M53" s="277"/>
      <c r="R53" s="277"/>
      <c r="S53" s="277"/>
    </row>
    <row r="54" spans="12:19">
      <c r="L54" s="277"/>
      <c r="M54" s="277"/>
      <c r="R54" s="277"/>
      <c r="S54" s="277"/>
    </row>
    <row r="55" spans="12:19">
      <c r="L55" s="277"/>
      <c r="M55" s="277"/>
      <c r="R55" s="277"/>
      <c r="S55" s="277"/>
    </row>
    <row r="56" spans="12:19">
      <c r="L56" s="277"/>
      <c r="M56" s="277"/>
      <c r="R56" s="277"/>
      <c r="S56" s="277"/>
    </row>
    <row r="57" spans="12:19">
      <c r="L57" s="277"/>
      <c r="M57" s="277"/>
      <c r="R57" s="277"/>
      <c r="S57" s="277"/>
    </row>
    <row r="58" spans="12:19">
      <c r="L58" s="277"/>
      <c r="M58" s="277"/>
      <c r="R58" s="277"/>
      <c r="S58" s="277"/>
    </row>
    <row r="59" spans="12:19">
      <c r="L59" s="277"/>
      <c r="M59" s="277"/>
      <c r="R59" s="277"/>
      <c r="S59" s="277"/>
    </row>
    <row r="60" spans="12:19">
      <c r="L60" s="277"/>
      <c r="M60" s="277"/>
      <c r="R60" s="277"/>
      <c r="S60" s="277"/>
    </row>
    <row r="61" spans="12:19">
      <c r="L61" s="277"/>
      <c r="M61" s="277"/>
      <c r="R61" s="277"/>
      <c r="S61" s="277"/>
    </row>
    <row r="62" spans="12:19">
      <c r="L62" s="277"/>
      <c r="M62" s="277"/>
      <c r="R62" s="277"/>
      <c r="S62" s="277"/>
    </row>
    <row r="63" spans="12:19">
      <c r="L63" s="277"/>
      <c r="M63" s="277"/>
      <c r="R63" s="277"/>
      <c r="S63" s="277"/>
    </row>
    <row r="64" spans="12:19">
      <c r="L64" s="277"/>
      <c r="M64" s="277"/>
      <c r="R64" s="277"/>
      <c r="S64" s="277"/>
    </row>
    <row r="65" spans="12:19">
      <c r="L65" s="277"/>
      <c r="M65" s="277"/>
      <c r="R65" s="277"/>
      <c r="S65" s="277"/>
    </row>
    <row r="66" spans="12:19">
      <c r="L66" s="277"/>
      <c r="M66" s="277"/>
      <c r="R66" s="277"/>
      <c r="S66" s="277"/>
    </row>
    <row r="67" spans="12:19">
      <c r="L67" s="277"/>
      <c r="M67" s="277"/>
      <c r="R67" s="277"/>
      <c r="S67" s="277"/>
    </row>
    <row r="68" spans="12:19">
      <c r="L68" s="277"/>
      <c r="M68" s="277"/>
      <c r="R68" s="277"/>
      <c r="S68" s="277"/>
    </row>
    <row r="69" spans="12:19">
      <c r="L69" s="277"/>
      <c r="M69" s="277"/>
      <c r="R69" s="277"/>
      <c r="S69" s="277"/>
    </row>
    <row r="70" spans="12:19">
      <c r="L70" s="277"/>
      <c r="M70" s="277"/>
      <c r="R70" s="277"/>
      <c r="S70" s="277"/>
    </row>
    <row r="71" spans="12:19">
      <c r="L71" s="277"/>
      <c r="M71" s="277"/>
      <c r="R71" s="277"/>
      <c r="S71" s="277"/>
    </row>
    <row r="72" spans="12:19">
      <c r="L72" s="277"/>
      <c r="M72" s="277"/>
      <c r="R72" s="277"/>
      <c r="S72" s="277"/>
    </row>
    <row r="73" spans="12:19">
      <c r="L73" s="277"/>
      <c r="M73" s="277"/>
      <c r="R73" s="277"/>
      <c r="S73" s="277"/>
    </row>
    <row r="74" spans="12:19">
      <c r="L74" s="277"/>
      <c r="M74" s="277"/>
      <c r="R74" s="277"/>
      <c r="S74" s="277"/>
    </row>
    <row r="75" spans="12:19">
      <c r="L75" s="277"/>
      <c r="M75" s="277"/>
      <c r="R75" s="277"/>
      <c r="S75" s="277"/>
    </row>
    <row r="76" spans="12:19">
      <c r="L76" s="277"/>
      <c r="M76" s="277"/>
      <c r="R76" s="277"/>
      <c r="S76" s="277"/>
    </row>
    <row r="77" spans="12:19">
      <c r="L77" s="277"/>
      <c r="M77" s="277"/>
      <c r="R77" s="277"/>
      <c r="S77" s="277"/>
    </row>
    <row r="78" spans="12:19">
      <c r="L78" s="277"/>
      <c r="M78" s="277"/>
      <c r="R78" s="277"/>
      <c r="S78" s="277"/>
    </row>
    <row r="79" spans="12:19">
      <c r="L79" s="277"/>
      <c r="M79" s="277"/>
      <c r="R79" s="277"/>
      <c r="S79" s="277"/>
    </row>
    <row r="80" spans="12:19">
      <c r="L80" s="277"/>
      <c r="M80" s="277"/>
      <c r="R80" s="277"/>
      <c r="S80" s="277"/>
    </row>
    <row r="81" spans="12:19">
      <c r="L81" s="277"/>
      <c r="M81" s="277"/>
      <c r="R81" s="277"/>
      <c r="S81" s="277"/>
    </row>
    <row r="82" spans="12:19">
      <c r="L82" s="277"/>
      <c r="M82" s="277"/>
      <c r="R82" s="277"/>
      <c r="S82" s="277"/>
    </row>
    <row r="83" spans="12:19">
      <c r="L83" s="277"/>
      <c r="M83" s="277"/>
      <c r="R83" s="277"/>
      <c r="S83" s="277"/>
    </row>
    <row r="84" spans="12:19">
      <c r="L84" s="277"/>
      <c r="M84" s="277"/>
      <c r="R84" s="277"/>
      <c r="S84" s="277"/>
    </row>
    <row r="85" spans="12:19">
      <c r="L85" s="277"/>
      <c r="M85" s="277"/>
      <c r="R85" s="277"/>
      <c r="S85" s="277"/>
    </row>
    <row r="86" spans="12:19">
      <c r="L86" s="277"/>
      <c r="M86" s="277"/>
      <c r="R86" s="277"/>
      <c r="S86" s="277"/>
    </row>
    <row r="87" spans="12:19">
      <c r="L87" s="277"/>
      <c r="M87" s="277"/>
      <c r="R87" s="277"/>
      <c r="S87" s="277"/>
    </row>
    <row r="88" spans="12:19">
      <c r="L88" s="277"/>
      <c r="M88" s="277"/>
      <c r="R88" s="277"/>
      <c r="S88" s="277"/>
    </row>
    <row r="89" spans="12:19">
      <c r="L89" s="277"/>
      <c r="M89" s="277"/>
      <c r="R89" s="277"/>
      <c r="S89" s="277"/>
    </row>
    <row r="90" spans="12:19">
      <c r="L90" s="277"/>
      <c r="M90" s="277"/>
      <c r="R90" s="277"/>
      <c r="S90" s="277"/>
    </row>
    <row r="91" spans="12:19">
      <c r="L91" s="277"/>
      <c r="M91" s="277"/>
      <c r="R91" s="277"/>
      <c r="S91" s="277"/>
    </row>
    <row r="92" spans="12:19">
      <c r="L92" s="277"/>
      <c r="M92" s="277"/>
      <c r="R92" s="277"/>
      <c r="S92" s="277"/>
    </row>
    <row r="93" spans="12:19">
      <c r="L93" s="277"/>
      <c r="M93" s="277"/>
      <c r="R93" s="277"/>
      <c r="S93" s="277"/>
    </row>
    <row r="94" spans="12:19">
      <c r="L94" s="277"/>
      <c r="M94" s="277"/>
      <c r="R94" s="277"/>
      <c r="S94" s="277"/>
    </row>
    <row r="95" spans="12:19">
      <c r="L95" s="277"/>
      <c r="M95" s="277"/>
      <c r="R95" s="277"/>
      <c r="S95" s="277"/>
    </row>
    <row r="96" spans="12:19">
      <c r="L96" s="277"/>
      <c r="M96" s="277"/>
      <c r="R96" s="277"/>
      <c r="S96" s="277"/>
    </row>
    <row r="97" spans="12:19">
      <c r="L97" s="277"/>
      <c r="M97" s="277"/>
      <c r="R97" s="277"/>
      <c r="S97" s="277"/>
    </row>
    <row r="98" spans="12:19">
      <c r="L98" s="277"/>
      <c r="M98" s="277"/>
      <c r="R98" s="277"/>
      <c r="S98" s="277"/>
    </row>
    <row r="99" spans="12:19">
      <c r="L99" s="277"/>
      <c r="M99" s="277"/>
      <c r="R99" s="277"/>
      <c r="S99" s="277"/>
    </row>
    <row r="100" spans="12:19">
      <c r="L100" s="277"/>
      <c r="M100" s="277"/>
      <c r="R100" s="277"/>
      <c r="S100" s="277"/>
    </row>
    <row r="101" spans="12:19">
      <c r="L101" s="277"/>
      <c r="M101" s="277"/>
      <c r="R101" s="277"/>
      <c r="S101" s="277"/>
    </row>
    <row r="102" spans="12:19">
      <c r="L102" s="277"/>
      <c r="M102" s="277"/>
      <c r="R102" s="277"/>
      <c r="S102" s="277"/>
    </row>
  </sheetData>
  <mergeCells count="5">
    <mergeCell ref="B4:D4"/>
    <mergeCell ref="E4:G4"/>
    <mergeCell ref="H4:J4"/>
    <mergeCell ref="K4:M4"/>
    <mergeCell ref="N4:P4"/>
  </mergeCells>
  <phoneticPr fontId="18" type="noConversion"/>
  <printOptions horizontalCentered="1" gridLinesSet="0"/>
  <pageMargins left="0.70866141732283472" right="0.70866141732283472" top="0.74803149606299213" bottom="0.74803149606299213" header="0.31496062992125984" footer="0.31496062992125984"/>
  <pageSetup paperSize="7" scale="83" firstPageNumber="72" pageOrder="overThenDown" orientation="portrait" r:id="rId1"/>
  <headerFooter differentOddEven="1"/>
  <colBreaks count="1" manualBreakCount="1">
    <brk id="10" max="2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Z16"/>
  <sheetViews>
    <sheetView tabSelected="1" topLeftCell="A10" zoomScaleNormal="100" workbookViewId="0">
      <selection activeCell="A6" sqref="A6"/>
    </sheetView>
  </sheetViews>
  <sheetFormatPr defaultRowHeight="13.5"/>
  <cols>
    <col min="1" max="1" width="9" style="657"/>
    <col min="2" max="2" width="7.375" style="657" bestFit="1" customWidth="1"/>
    <col min="3" max="4" width="6.5" style="657" customWidth="1"/>
    <col min="5" max="5" width="7.375" style="657" bestFit="1" customWidth="1"/>
    <col min="6" max="7" width="6.5" style="657" customWidth="1"/>
    <col min="8" max="8" width="7.75" style="657" bestFit="1" customWidth="1"/>
    <col min="9" max="9" width="6.25" style="657" bestFit="1" customWidth="1"/>
    <col min="10" max="10" width="6.25" style="657" customWidth="1"/>
    <col min="11" max="11" width="7.375" style="657" bestFit="1" customWidth="1"/>
    <col min="12" max="12" width="5.375" style="657" bestFit="1" customWidth="1"/>
    <col min="13" max="13" width="6.25" style="657" customWidth="1"/>
    <col min="14" max="14" width="7.375" style="657" bestFit="1" customWidth="1"/>
    <col min="15" max="15" width="6.25" style="657" bestFit="1" customWidth="1"/>
    <col min="16" max="16" width="6.125" style="657" customWidth="1"/>
    <col min="17" max="17" width="6.25" style="657" customWidth="1"/>
    <col min="18" max="18" width="5.375" style="657" bestFit="1" customWidth="1"/>
    <col min="19" max="19" width="6" style="657" customWidth="1"/>
    <col min="20" max="20" width="7.375" style="657" bestFit="1" customWidth="1"/>
    <col min="21" max="21" width="5.375" style="657" bestFit="1" customWidth="1"/>
    <col min="22" max="22" width="7.125" style="657" bestFit="1" customWidth="1"/>
    <col min="23" max="23" width="6.5" style="657" customWidth="1"/>
    <col min="24" max="24" width="6" style="657" bestFit="1" customWidth="1"/>
    <col min="25" max="25" width="6.375" style="657" customWidth="1"/>
    <col min="26" max="26" width="11.375" style="657" bestFit="1" customWidth="1"/>
    <col min="27" max="16384" width="9" style="657"/>
  </cols>
  <sheetData>
    <row r="1" spans="1:26" ht="18" customHeight="1">
      <c r="A1" s="812" t="s">
        <v>705</v>
      </c>
      <c r="B1" s="812"/>
      <c r="C1" s="812"/>
      <c r="D1" s="812"/>
      <c r="E1" s="812"/>
      <c r="F1" s="812"/>
      <c r="G1" s="812"/>
      <c r="H1" s="670"/>
      <c r="I1" s="670"/>
      <c r="J1" s="670"/>
      <c r="K1" s="670"/>
      <c r="L1" s="670"/>
      <c r="M1" s="670"/>
      <c r="N1" s="670"/>
      <c r="O1" s="670"/>
      <c r="P1" s="670"/>
      <c r="Q1" s="666" t="s">
        <v>847</v>
      </c>
      <c r="R1" s="666"/>
      <c r="S1" s="666"/>
      <c r="T1" s="666"/>
      <c r="U1" s="666"/>
      <c r="V1" s="666"/>
      <c r="Y1" s="662"/>
    </row>
    <row r="2" spans="1:26" ht="14.25" thickBot="1">
      <c r="A2" s="300" t="s">
        <v>371</v>
      </c>
      <c r="B2" s="708"/>
      <c r="C2" s="709"/>
      <c r="D2" s="710"/>
      <c r="E2" s="709"/>
      <c r="F2" s="711"/>
      <c r="G2" s="709"/>
      <c r="H2" s="710"/>
      <c r="I2" s="712"/>
      <c r="J2" s="300"/>
      <c r="K2" s="713"/>
      <c r="L2" s="710"/>
      <c r="M2" s="712"/>
      <c r="N2" s="300"/>
      <c r="O2" s="713"/>
      <c r="P2" s="714"/>
      <c r="Q2" s="712"/>
      <c r="R2" s="699"/>
      <c r="W2" s="658"/>
      <c r="Y2" s="658"/>
      <c r="Z2" s="658" t="s">
        <v>373</v>
      </c>
    </row>
    <row r="3" spans="1:26" s="661" customFormat="1" ht="39.950000000000003" customHeight="1">
      <c r="A3" s="724"/>
      <c r="B3" s="725" t="s">
        <v>829</v>
      </c>
      <c r="C3" s="726"/>
      <c r="D3" s="726"/>
      <c r="E3" s="725"/>
      <c r="F3" s="726"/>
      <c r="G3" s="726"/>
      <c r="H3" s="893" t="s">
        <v>848</v>
      </c>
      <c r="I3" s="894"/>
      <c r="J3" s="894"/>
      <c r="K3" s="727" t="s">
        <v>849</v>
      </c>
      <c r="L3" s="726"/>
      <c r="M3" s="726"/>
      <c r="N3" s="725"/>
      <c r="O3" s="726"/>
      <c r="P3" s="726"/>
      <c r="Q3" s="728" t="s">
        <v>830</v>
      </c>
      <c r="R3" s="726"/>
      <c r="S3" s="726"/>
      <c r="T3" s="725"/>
      <c r="U3" s="726"/>
      <c r="V3" s="726"/>
      <c r="W3" s="729" t="s">
        <v>845</v>
      </c>
      <c r="X3" s="730"/>
      <c r="Y3" s="731"/>
      <c r="Z3" s="732"/>
    </row>
    <row r="4" spans="1:26" s="661" customFormat="1" ht="29.1" customHeight="1">
      <c r="A4" s="733" t="s">
        <v>831</v>
      </c>
      <c r="B4" s="678" t="s">
        <v>832</v>
      </c>
      <c r="C4" s="683"/>
      <c r="D4" s="688"/>
      <c r="E4" s="677" t="s">
        <v>833</v>
      </c>
      <c r="F4" s="683"/>
      <c r="G4" s="688"/>
      <c r="H4" s="895" t="s">
        <v>834</v>
      </c>
      <c r="I4" s="896"/>
      <c r="J4" s="896"/>
      <c r="K4" s="686" t="s">
        <v>832</v>
      </c>
      <c r="L4" s="683"/>
      <c r="M4" s="688"/>
      <c r="N4" s="686" t="s">
        <v>833</v>
      </c>
      <c r="O4" s="683"/>
      <c r="P4" s="688"/>
      <c r="Q4" s="677" t="s">
        <v>832</v>
      </c>
      <c r="R4" s="683"/>
      <c r="S4" s="688"/>
      <c r="T4" s="677" t="s">
        <v>833</v>
      </c>
      <c r="U4" s="683"/>
      <c r="V4" s="688"/>
      <c r="W4" s="691"/>
      <c r="X4" s="676"/>
      <c r="Y4" s="671"/>
      <c r="Z4" s="734" t="s">
        <v>835</v>
      </c>
    </row>
    <row r="5" spans="1:26" s="661" customFormat="1" ht="29.1" customHeight="1">
      <c r="A5" s="733" t="s">
        <v>902</v>
      </c>
      <c r="B5" s="680" t="s">
        <v>836</v>
      </c>
      <c r="C5" s="689" t="s">
        <v>837</v>
      </c>
      <c r="D5" s="690" t="s">
        <v>838</v>
      </c>
      <c r="E5" s="697" t="s">
        <v>839</v>
      </c>
      <c r="F5" s="689" t="s">
        <v>837</v>
      </c>
      <c r="G5" s="690" t="s">
        <v>838</v>
      </c>
      <c r="H5" s="697" t="s">
        <v>840</v>
      </c>
      <c r="I5" s="690" t="s">
        <v>837</v>
      </c>
      <c r="J5" s="690" t="s">
        <v>838</v>
      </c>
      <c r="K5" s="680" t="s">
        <v>836</v>
      </c>
      <c r="L5" s="689" t="s">
        <v>837</v>
      </c>
      <c r="M5" s="691" t="s">
        <v>838</v>
      </c>
      <c r="N5" s="697" t="s">
        <v>839</v>
      </c>
      <c r="O5" s="689" t="s">
        <v>837</v>
      </c>
      <c r="P5" s="690" t="s">
        <v>838</v>
      </c>
      <c r="Q5" s="680" t="s">
        <v>836</v>
      </c>
      <c r="R5" s="689" t="s">
        <v>837</v>
      </c>
      <c r="S5" s="690" t="s">
        <v>838</v>
      </c>
      <c r="T5" s="697" t="s">
        <v>839</v>
      </c>
      <c r="U5" s="689" t="s">
        <v>837</v>
      </c>
      <c r="V5" s="690" t="s">
        <v>838</v>
      </c>
      <c r="W5" s="685" t="s">
        <v>841</v>
      </c>
      <c r="X5" s="689" t="s">
        <v>837</v>
      </c>
      <c r="Y5" s="691" t="s">
        <v>838</v>
      </c>
      <c r="Z5" s="734" t="s">
        <v>842</v>
      </c>
    </row>
    <row r="6" spans="1:26" s="661" customFormat="1" ht="15.75" customHeight="1">
      <c r="A6" s="735"/>
      <c r="B6" s="681" t="s">
        <v>843</v>
      </c>
      <c r="C6" s="692" t="s">
        <v>3</v>
      </c>
      <c r="D6" s="692" t="s">
        <v>4</v>
      </c>
      <c r="E6" s="684" t="s">
        <v>843</v>
      </c>
      <c r="F6" s="692" t="s">
        <v>3</v>
      </c>
      <c r="G6" s="692" t="s">
        <v>4</v>
      </c>
      <c r="H6" s="684" t="s">
        <v>850</v>
      </c>
      <c r="I6" s="692" t="s">
        <v>3</v>
      </c>
      <c r="J6" s="692" t="s">
        <v>4</v>
      </c>
      <c r="K6" s="679" t="s">
        <v>843</v>
      </c>
      <c r="L6" s="692" t="s">
        <v>3</v>
      </c>
      <c r="M6" s="692" t="s">
        <v>4</v>
      </c>
      <c r="N6" s="684" t="s">
        <v>843</v>
      </c>
      <c r="O6" s="692" t="s">
        <v>3</v>
      </c>
      <c r="P6" s="692" t="s">
        <v>4</v>
      </c>
      <c r="Q6" s="679" t="s">
        <v>843</v>
      </c>
      <c r="R6" s="692" t="s">
        <v>3</v>
      </c>
      <c r="S6" s="692" t="s">
        <v>4</v>
      </c>
      <c r="T6" s="684" t="s">
        <v>843</v>
      </c>
      <c r="U6" s="692" t="s">
        <v>3</v>
      </c>
      <c r="V6" s="692" t="s">
        <v>4</v>
      </c>
      <c r="W6" s="679" t="s">
        <v>843</v>
      </c>
      <c r="X6" s="692" t="s">
        <v>3</v>
      </c>
      <c r="Y6" s="692" t="s">
        <v>4</v>
      </c>
      <c r="Z6" s="736"/>
    </row>
    <row r="7" spans="1:26" s="660" customFormat="1" ht="60" customHeight="1">
      <c r="A7" s="733" t="s">
        <v>825</v>
      </c>
      <c r="B7" s="682">
        <v>195500</v>
      </c>
      <c r="C7" s="667" t="s">
        <v>846</v>
      </c>
      <c r="D7" s="667" t="s">
        <v>846</v>
      </c>
      <c r="E7" s="682">
        <v>175214</v>
      </c>
      <c r="F7" s="667" t="s">
        <v>769</v>
      </c>
      <c r="G7" s="667" t="s">
        <v>769</v>
      </c>
      <c r="H7" s="682">
        <v>90190</v>
      </c>
      <c r="I7" s="667" t="s">
        <v>769</v>
      </c>
      <c r="J7" s="667" t="s">
        <v>769</v>
      </c>
      <c r="K7" s="682">
        <v>58012</v>
      </c>
      <c r="L7" s="667" t="s">
        <v>769</v>
      </c>
      <c r="M7" s="667" t="s">
        <v>769</v>
      </c>
      <c r="N7" s="682">
        <v>45654</v>
      </c>
      <c r="O7" s="667" t="s">
        <v>769</v>
      </c>
      <c r="P7" s="667" t="s">
        <v>769</v>
      </c>
      <c r="Q7" s="682">
        <v>47298</v>
      </c>
      <c r="R7" s="667" t="s">
        <v>769</v>
      </c>
      <c r="S7" s="667" t="s">
        <v>769</v>
      </c>
      <c r="T7" s="682">
        <v>39370</v>
      </c>
      <c r="U7" s="667" t="s">
        <v>769</v>
      </c>
      <c r="V7" s="667" t="s">
        <v>769</v>
      </c>
      <c r="W7" s="682">
        <v>20286</v>
      </c>
      <c r="X7" s="667" t="s">
        <v>769</v>
      </c>
      <c r="Y7" s="667" t="s">
        <v>769</v>
      </c>
      <c r="Z7" s="737" t="s">
        <v>825</v>
      </c>
    </row>
    <row r="8" spans="1:26" s="659" customFormat="1" ht="60" customHeight="1">
      <c r="A8" s="733" t="s">
        <v>826</v>
      </c>
      <c r="B8" s="682">
        <v>196453</v>
      </c>
      <c r="C8" s="667" t="s">
        <v>846</v>
      </c>
      <c r="D8" s="667" t="s">
        <v>846</v>
      </c>
      <c r="E8" s="682">
        <v>178195</v>
      </c>
      <c r="F8" s="667" t="s">
        <v>769</v>
      </c>
      <c r="G8" s="667" t="s">
        <v>769</v>
      </c>
      <c r="H8" s="682">
        <v>88697</v>
      </c>
      <c r="I8" s="667" t="s">
        <v>769</v>
      </c>
      <c r="J8" s="667" t="s">
        <v>769</v>
      </c>
      <c r="K8" s="682">
        <v>58787</v>
      </c>
      <c r="L8" s="667" t="s">
        <v>769</v>
      </c>
      <c r="M8" s="667" t="s">
        <v>769</v>
      </c>
      <c r="N8" s="682">
        <v>46261</v>
      </c>
      <c r="O8" s="667" t="s">
        <v>769</v>
      </c>
      <c r="P8" s="667" t="s">
        <v>769</v>
      </c>
      <c r="Q8" s="682">
        <v>48969</v>
      </c>
      <c r="R8" s="667" t="s">
        <v>769</v>
      </c>
      <c r="S8" s="667" t="s">
        <v>769</v>
      </c>
      <c r="T8" s="682">
        <v>43237</v>
      </c>
      <c r="U8" s="667" t="s">
        <v>769</v>
      </c>
      <c r="V8" s="667" t="s">
        <v>769</v>
      </c>
      <c r="W8" s="682">
        <v>18258</v>
      </c>
      <c r="X8" s="667" t="s">
        <v>769</v>
      </c>
      <c r="Y8" s="667" t="s">
        <v>769</v>
      </c>
      <c r="Z8" s="737" t="s">
        <v>826</v>
      </c>
    </row>
    <row r="9" spans="1:26" ht="60" customHeight="1">
      <c r="A9" s="733" t="s">
        <v>827</v>
      </c>
      <c r="B9" s="682">
        <v>189637</v>
      </c>
      <c r="C9" s="667" t="s">
        <v>846</v>
      </c>
      <c r="D9" s="667" t="s">
        <v>846</v>
      </c>
      <c r="E9" s="682">
        <v>187775</v>
      </c>
      <c r="F9" s="667" t="s">
        <v>769</v>
      </c>
      <c r="G9" s="667" t="s">
        <v>769</v>
      </c>
      <c r="H9" s="682">
        <v>88303</v>
      </c>
      <c r="I9" s="667" t="s">
        <v>769</v>
      </c>
      <c r="J9" s="667" t="s">
        <v>769</v>
      </c>
      <c r="K9" s="682">
        <v>53042</v>
      </c>
      <c r="L9" s="667" t="s">
        <v>769</v>
      </c>
      <c r="M9" s="667" t="s">
        <v>769</v>
      </c>
      <c r="N9" s="682">
        <v>56952</v>
      </c>
      <c r="O9" s="667" t="s">
        <v>769</v>
      </c>
      <c r="P9" s="667" t="s">
        <v>769</v>
      </c>
      <c r="Q9" s="682">
        <v>48292</v>
      </c>
      <c r="R9" s="667" t="s">
        <v>769</v>
      </c>
      <c r="S9" s="667" t="s">
        <v>769</v>
      </c>
      <c r="T9" s="682">
        <v>42520</v>
      </c>
      <c r="U9" s="667" t="s">
        <v>769</v>
      </c>
      <c r="V9" s="667" t="s">
        <v>769</v>
      </c>
      <c r="W9" s="682">
        <v>1862</v>
      </c>
      <c r="X9" s="667" t="s">
        <v>769</v>
      </c>
      <c r="Y9" s="667" t="s">
        <v>769</v>
      </c>
      <c r="Z9" s="737" t="s">
        <v>827</v>
      </c>
    </row>
    <row r="10" spans="1:26" ht="60" customHeight="1">
      <c r="A10" s="738" t="s">
        <v>828</v>
      </c>
      <c r="B10" s="687">
        <f>SUM(B11:B14)</f>
        <v>172210</v>
      </c>
      <c r="C10" s="687">
        <f t="shared" ref="C10:V10" si="0">SUM(C11:C14)</f>
        <v>88748</v>
      </c>
      <c r="D10" s="687">
        <f t="shared" si="0"/>
        <v>83462</v>
      </c>
      <c r="E10" s="687">
        <f t="shared" si="0"/>
        <v>169975</v>
      </c>
      <c r="F10" s="687">
        <f t="shared" si="0"/>
        <v>87576</v>
      </c>
      <c r="G10" s="687">
        <f t="shared" si="0"/>
        <v>82399</v>
      </c>
      <c r="H10" s="687">
        <f t="shared" si="0"/>
        <v>78344</v>
      </c>
      <c r="I10" s="687">
        <f t="shared" si="0"/>
        <v>39304</v>
      </c>
      <c r="J10" s="687">
        <f t="shared" si="0"/>
        <v>39040</v>
      </c>
      <c r="K10" s="687">
        <f t="shared" si="0"/>
        <v>47232</v>
      </c>
      <c r="L10" s="687">
        <f t="shared" si="0"/>
        <v>24611</v>
      </c>
      <c r="M10" s="687">
        <f t="shared" si="0"/>
        <v>22621</v>
      </c>
      <c r="N10" s="687">
        <f t="shared" si="0"/>
        <v>51922</v>
      </c>
      <c r="O10" s="687">
        <f t="shared" si="0"/>
        <v>27029</v>
      </c>
      <c r="P10" s="687">
        <f t="shared" si="0"/>
        <v>24893</v>
      </c>
      <c r="Q10" s="687">
        <f t="shared" si="0"/>
        <v>46634</v>
      </c>
      <c r="R10" s="687">
        <f t="shared" si="0"/>
        <v>24833</v>
      </c>
      <c r="S10" s="687">
        <f t="shared" si="0"/>
        <v>21801</v>
      </c>
      <c r="T10" s="687">
        <f t="shared" si="0"/>
        <v>39709</v>
      </c>
      <c r="U10" s="687">
        <f t="shared" si="0"/>
        <v>21243</v>
      </c>
      <c r="V10" s="687">
        <f t="shared" si="0"/>
        <v>18466</v>
      </c>
      <c r="W10" s="687">
        <f>SUM(W11:W14)</f>
        <v>2235</v>
      </c>
      <c r="X10" s="687">
        <f>SUM(X11:X14)</f>
        <v>1172</v>
      </c>
      <c r="Y10" s="687">
        <f>SUM(Y11:Y14)</f>
        <v>1063</v>
      </c>
      <c r="Z10" s="739" t="s">
        <v>828</v>
      </c>
    </row>
    <row r="11" spans="1:26" ht="60" customHeight="1">
      <c r="A11" s="740" t="s">
        <v>439</v>
      </c>
      <c r="B11" s="701">
        <f>SUM(H11,K11,Q11)</f>
        <v>35542</v>
      </c>
      <c r="C11" s="701">
        <f t="shared" ref="C11:D14" si="1">SUM(I11,L11,R11)</f>
        <v>18493</v>
      </c>
      <c r="D11" s="701">
        <f t="shared" si="1"/>
        <v>17049</v>
      </c>
      <c r="E11" s="701">
        <f>19488+10107+9538</f>
        <v>39133</v>
      </c>
      <c r="F11" s="667">
        <v>20296</v>
      </c>
      <c r="G11" s="667">
        <v>18837</v>
      </c>
      <c r="H11" s="698">
        <v>16790</v>
      </c>
      <c r="I11" s="667">
        <v>8295</v>
      </c>
      <c r="J11" s="667">
        <v>8495</v>
      </c>
      <c r="K11" s="698">
        <v>8785</v>
      </c>
      <c r="L11" s="667">
        <v>4665</v>
      </c>
      <c r="M11" s="667">
        <v>4120</v>
      </c>
      <c r="N11" s="698">
        <v>10107</v>
      </c>
      <c r="O11" s="667">
        <v>5312</v>
      </c>
      <c r="P11" s="667">
        <v>4795</v>
      </c>
      <c r="Q11" s="698">
        <v>9967</v>
      </c>
      <c r="R11" s="667">
        <v>5533</v>
      </c>
      <c r="S11" s="667">
        <v>4434</v>
      </c>
      <c r="T11" s="698">
        <v>9538</v>
      </c>
      <c r="U11" s="667">
        <v>5316</v>
      </c>
      <c r="V11" s="667">
        <v>4222</v>
      </c>
      <c r="W11" s="698">
        <f>B11-E11</f>
        <v>-3591</v>
      </c>
      <c r="X11" s="667">
        <v>-1803</v>
      </c>
      <c r="Y11" s="702">
        <v>-1788</v>
      </c>
      <c r="Z11" s="741" t="s">
        <v>110</v>
      </c>
    </row>
    <row r="12" spans="1:26" ht="60" customHeight="1">
      <c r="A12" s="740" t="s">
        <v>440</v>
      </c>
      <c r="B12" s="701">
        <f>SUM(H12,K12,Q12)</f>
        <v>53138</v>
      </c>
      <c r="C12" s="701">
        <f t="shared" si="1"/>
        <v>27088</v>
      </c>
      <c r="D12" s="701">
        <f t="shared" si="1"/>
        <v>26050</v>
      </c>
      <c r="E12" s="701">
        <f>23050+14498+10585</f>
        <v>48133</v>
      </c>
      <c r="F12" s="667">
        <v>24393</v>
      </c>
      <c r="G12" s="667">
        <v>23740</v>
      </c>
      <c r="H12" s="698">
        <v>27051</v>
      </c>
      <c r="I12" s="667">
        <v>13573</v>
      </c>
      <c r="J12" s="667">
        <v>13478</v>
      </c>
      <c r="K12" s="698">
        <v>14098</v>
      </c>
      <c r="L12" s="667">
        <v>7378</v>
      </c>
      <c r="M12" s="667">
        <v>6720</v>
      </c>
      <c r="N12" s="698">
        <v>14498</v>
      </c>
      <c r="O12" s="667">
        <v>7489</v>
      </c>
      <c r="P12" s="667">
        <v>7009</v>
      </c>
      <c r="Q12" s="698">
        <v>11989</v>
      </c>
      <c r="R12" s="667">
        <v>6137</v>
      </c>
      <c r="S12" s="667">
        <v>5852</v>
      </c>
      <c r="T12" s="698">
        <v>10585</v>
      </c>
      <c r="U12" s="667">
        <v>5490</v>
      </c>
      <c r="V12" s="667">
        <v>5095</v>
      </c>
      <c r="W12" s="698">
        <f t="shared" ref="W12:W14" si="2">B12-E12</f>
        <v>5005</v>
      </c>
      <c r="X12" s="667">
        <v>2695</v>
      </c>
      <c r="Y12" s="702">
        <v>2310</v>
      </c>
      <c r="Z12" s="741" t="s">
        <v>117</v>
      </c>
    </row>
    <row r="13" spans="1:26" ht="60" customHeight="1">
      <c r="A13" s="740" t="s">
        <v>441</v>
      </c>
      <c r="B13" s="701">
        <f>SUM(H13,K13,Q13)</f>
        <v>30151</v>
      </c>
      <c r="C13" s="701">
        <f t="shared" si="1"/>
        <v>15765</v>
      </c>
      <c r="D13" s="701">
        <f t="shared" si="1"/>
        <v>14386</v>
      </c>
      <c r="E13" s="701">
        <f>16816+7803+6880</f>
        <v>31499</v>
      </c>
      <c r="F13" s="667">
        <v>16238</v>
      </c>
      <c r="G13" s="667">
        <v>15261</v>
      </c>
      <c r="H13" s="698">
        <v>15063</v>
      </c>
      <c r="I13" s="667">
        <v>7693</v>
      </c>
      <c r="J13" s="667">
        <v>7370</v>
      </c>
      <c r="K13" s="698">
        <v>7159</v>
      </c>
      <c r="L13" s="667">
        <v>3755</v>
      </c>
      <c r="M13" s="667">
        <v>3404</v>
      </c>
      <c r="N13" s="698">
        <v>7803</v>
      </c>
      <c r="O13" s="667">
        <v>4049</v>
      </c>
      <c r="P13" s="667">
        <v>3754</v>
      </c>
      <c r="Q13" s="698">
        <v>7929</v>
      </c>
      <c r="R13" s="667">
        <v>4317</v>
      </c>
      <c r="S13" s="667">
        <v>3612</v>
      </c>
      <c r="T13" s="698">
        <v>6880</v>
      </c>
      <c r="U13" s="667">
        <v>3671</v>
      </c>
      <c r="V13" s="667">
        <v>3209</v>
      </c>
      <c r="W13" s="698">
        <f t="shared" si="2"/>
        <v>-1348</v>
      </c>
      <c r="X13" s="667">
        <v>-473</v>
      </c>
      <c r="Y13" s="702">
        <v>-875</v>
      </c>
      <c r="Z13" s="742" t="s">
        <v>121</v>
      </c>
    </row>
    <row r="14" spans="1:26" ht="60" customHeight="1" thickBot="1">
      <c r="A14" s="743" t="s">
        <v>442</v>
      </c>
      <c r="B14" s="704">
        <f>SUM(H14,K14,Q14)</f>
        <v>53379</v>
      </c>
      <c r="C14" s="703">
        <f t="shared" si="1"/>
        <v>27402</v>
      </c>
      <c r="D14" s="703">
        <f t="shared" si="1"/>
        <v>25977</v>
      </c>
      <c r="E14" s="703">
        <f>18990+19514+12706</f>
        <v>51210</v>
      </c>
      <c r="F14" s="744">
        <v>26649</v>
      </c>
      <c r="G14" s="744">
        <v>24561</v>
      </c>
      <c r="H14" s="745">
        <v>19440</v>
      </c>
      <c r="I14" s="744">
        <v>9743</v>
      </c>
      <c r="J14" s="744">
        <v>9697</v>
      </c>
      <c r="K14" s="745">
        <v>17190</v>
      </c>
      <c r="L14" s="744">
        <v>8813</v>
      </c>
      <c r="M14" s="744">
        <v>8377</v>
      </c>
      <c r="N14" s="745">
        <v>19514</v>
      </c>
      <c r="O14" s="744">
        <v>10179</v>
      </c>
      <c r="P14" s="744">
        <v>9335</v>
      </c>
      <c r="Q14" s="745">
        <v>16749</v>
      </c>
      <c r="R14" s="744">
        <v>8846</v>
      </c>
      <c r="S14" s="744">
        <v>7903</v>
      </c>
      <c r="T14" s="745">
        <v>12706</v>
      </c>
      <c r="U14" s="744">
        <v>6766</v>
      </c>
      <c r="V14" s="744">
        <v>5940</v>
      </c>
      <c r="W14" s="745">
        <f t="shared" si="2"/>
        <v>2169</v>
      </c>
      <c r="X14" s="744">
        <v>753</v>
      </c>
      <c r="Y14" s="746">
        <v>1416</v>
      </c>
      <c r="Z14" s="747" t="s">
        <v>844</v>
      </c>
    </row>
    <row r="15" spans="1:26" s="29" customFormat="1" ht="13.5" customHeight="1">
      <c r="A15" s="715" t="s">
        <v>561</v>
      </c>
      <c r="B15" s="716"/>
      <c r="C15" s="717"/>
      <c r="D15" s="716"/>
      <c r="E15" s="717"/>
      <c r="F15" s="718"/>
      <c r="G15" s="717"/>
      <c r="H15" s="719"/>
      <c r="I15" s="717"/>
      <c r="J15" s="720"/>
      <c r="K15" s="721"/>
      <c r="L15" s="719"/>
      <c r="M15" s="717"/>
      <c r="N15" s="720"/>
      <c r="O15" s="721"/>
      <c r="P15" s="722"/>
      <c r="Q15" s="717"/>
      <c r="Z15" s="723"/>
    </row>
    <row r="16" spans="1:26" s="29" customFormat="1" ht="13.5" customHeight="1">
      <c r="A16" s="672" t="s">
        <v>771</v>
      </c>
      <c r="B16" s="664"/>
      <c r="C16" s="675"/>
      <c r="D16" s="664"/>
      <c r="E16" s="675"/>
      <c r="F16" s="669"/>
      <c r="G16" s="675"/>
      <c r="H16" s="665"/>
      <c r="I16" s="675"/>
      <c r="J16" s="668"/>
      <c r="K16" s="663"/>
      <c r="L16" s="665"/>
      <c r="M16" s="675"/>
      <c r="N16" s="668"/>
      <c r="O16" s="663"/>
      <c r="P16" s="674"/>
      <c r="Q16" s="675"/>
      <c r="R16" s="673"/>
      <c r="S16" s="117"/>
      <c r="T16" s="117"/>
      <c r="U16" s="117"/>
      <c r="V16" s="117"/>
      <c r="W16" s="117"/>
      <c r="X16" s="117"/>
      <c r="Y16" s="117"/>
      <c r="Z16" s="673" t="s">
        <v>772</v>
      </c>
    </row>
  </sheetData>
  <mergeCells count="3">
    <mergeCell ref="A1:G1"/>
    <mergeCell ref="H3:J3"/>
    <mergeCell ref="H4:J4"/>
  </mergeCells>
  <phoneticPr fontId="18" type="noConversion"/>
  <printOptions horizontalCentered="1"/>
  <pageMargins left="0.74803149606299213" right="0.74803149606299213" top="0.74803149606299213" bottom="0.74803149606299213" header="0.51181102362204722" footer="0.39370078740157483"/>
  <pageSetup paperSize="9" firstPageNumber="13" orientation="landscape" r:id="rId1"/>
  <headerFooter alignWithMargins="0">
    <oddFooter>&amp;L&amp;"돋움,기울임꼴"Ⅲ. 인 구&amp;C-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T69"/>
  <sheetViews>
    <sheetView view="pageBreakPreview" zoomScaleNormal="100" zoomScaleSheetLayoutView="100" workbookViewId="0">
      <selection activeCell="A57" sqref="A57"/>
    </sheetView>
  </sheetViews>
  <sheetFormatPr defaultRowHeight="14.25"/>
  <cols>
    <col min="1" max="1" width="7.875" style="1" customWidth="1"/>
    <col min="2" max="2" width="8.25" style="1" customWidth="1"/>
    <col min="3" max="4" width="7.75" style="28" customWidth="1"/>
    <col min="5" max="5" width="8.625" style="1" customWidth="1"/>
    <col min="6" max="7" width="7.75" style="28" customWidth="1"/>
    <col min="8" max="8" width="8.625" style="1" customWidth="1"/>
    <col min="9" max="10" width="7.75" style="28" customWidth="1"/>
    <col min="11" max="11" width="9.25" style="1" customWidth="1"/>
    <col min="12" max="12" width="10" style="28" customWidth="1"/>
    <col min="13" max="13" width="8.125" style="28" customWidth="1"/>
    <col min="14" max="14" width="9.625" style="1" customWidth="1"/>
    <col min="15" max="16" width="8.25" style="28" customWidth="1"/>
    <col min="17" max="17" width="10" style="1" customWidth="1"/>
    <col min="18" max="19" width="8" style="28" customWidth="1"/>
    <col min="20" max="16384" width="9" style="1"/>
  </cols>
  <sheetData>
    <row r="1" spans="1:19" s="289" customFormat="1" ht="24.95" customHeight="1">
      <c r="A1" s="812" t="s">
        <v>686</v>
      </c>
      <c r="B1" s="812"/>
      <c r="C1" s="812"/>
      <c r="D1" s="812"/>
      <c r="E1" s="812"/>
      <c r="F1" s="812"/>
      <c r="G1" s="812"/>
      <c r="H1" s="812"/>
      <c r="I1" s="812"/>
      <c r="J1" s="812"/>
      <c r="K1" s="897" t="s">
        <v>648</v>
      </c>
      <c r="L1" s="897"/>
      <c r="M1" s="897"/>
      <c r="N1" s="897"/>
      <c r="O1" s="897"/>
      <c r="P1" s="897"/>
      <c r="Q1" s="897"/>
      <c r="R1" s="897"/>
      <c r="S1" s="897"/>
    </row>
    <row r="2" spans="1:19" ht="18" customHeight="1" thickBot="1">
      <c r="A2" s="53" t="s">
        <v>310</v>
      </c>
      <c r="B2" s="53"/>
      <c r="C2" s="290"/>
      <c r="D2" s="291"/>
      <c r="E2" s="53"/>
      <c r="F2" s="290"/>
      <c r="G2" s="291"/>
      <c r="H2" s="53"/>
      <c r="I2" s="290"/>
      <c r="J2" s="291"/>
      <c r="K2" s="53"/>
      <c r="L2" s="290"/>
      <c r="M2" s="291"/>
      <c r="N2" s="53"/>
      <c r="O2" s="290"/>
      <c r="P2" s="291"/>
      <c r="R2" s="898" t="s">
        <v>311</v>
      </c>
      <c r="S2" s="898"/>
    </row>
    <row r="3" spans="1:19" s="24" customFormat="1" ht="32.25" customHeight="1">
      <c r="A3" s="292" t="s">
        <v>379</v>
      </c>
      <c r="B3" s="899" t="s">
        <v>673</v>
      </c>
      <c r="C3" s="900"/>
      <c r="D3" s="901"/>
      <c r="E3" s="899" t="s">
        <v>649</v>
      </c>
      <c r="F3" s="900"/>
      <c r="G3" s="901"/>
      <c r="H3" s="899" t="s">
        <v>650</v>
      </c>
      <c r="I3" s="900"/>
      <c r="J3" s="901"/>
      <c r="K3" s="899" t="s">
        <v>651</v>
      </c>
      <c r="L3" s="900"/>
      <c r="M3" s="901"/>
      <c r="N3" s="899" t="s">
        <v>652</v>
      </c>
      <c r="O3" s="900"/>
      <c r="P3" s="901"/>
      <c r="Q3" s="899" t="s">
        <v>653</v>
      </c>
      <c r="R3" s="900"/>
      <c r="S3" s="901"/>
    </row>
    <row r="4" spans="1:19" s="287" customFormat="1" ht="32.25" customHeight="1">
      <c r="A4" s="293" t="s">
        <v>552</v>
      </c>
      <c r="B4" s="294"/>
      <c r="C4" s="295" t="s">
        <v>676</v>
      </c>
      <c r="D4" s="295" t="s">
        <v>679</v>
      </c>
      <c r="E4" s="294"/>
      <c r="F4" s="295" t="s">
        <v>677</v>
      </c>
      <c r="G4" s="295" t="s">
        <v>679</v>
      </c>
      <c r="H4" s="294"/>
      <c r="I4" s="295" t="s">
        <v>677</v>
      </c>
      <c r="J4" s="295" t="s">
        <v>679</v>
      </c>
      <c r="K4" s="294"/>
      <c r="L4" s="295" t="s">
        <v>677</v>
      </c>
      <c r="M4" s="295" t="s">
        <v>679</v>
      </c>
      <c r="N4" s="294"/>
      <c r="O4" s="295" t="s">
        <v>677</v>
      </c>
      <c r="P4" s="295" t="s">
        <v>679</v>
      </c>
      <c r="Q4" s="294"/>
      <c r="R4" s="295" t="s">
        <v>677</v>
      </c>
      <c r="S4" s="295" t="s">
        <v>679</v>
      </c>
    </row>
    <row r="5" spans="1:19" s="24" customFormat="1" ht="33" customHeight="1">
      <c r="A5" s="19">
        <v>2011</v>
      </c>
      <c r="B5" s="350">
        <v>100653</v>
      </c>
      <c r="C5" s="303" t="s">
        <v>769</v>
      </c>
      <c r="D5" s="303" t="s">
        <v>769</v>
      </c>
      <c r="E5" s="349">
        <v>53210</v>
      </c>
      <c r="F5" s="303" t="s">
        <v>769</v>
      </c>
      <c r="G5" s="303" t="s">
        <v>769</v>
      </c>
      <c r="H5" s="349">
        <v>18536</v>
      </c>
      <c r="I5" s="303" t="s">
        <v>769</v>
      </c>
      <c r="J5" s="303" t="s">
        <v>769</v>
      </c>
      <c r="K5" s="349">
        <v>2330</v>
      </c>
      <c r="L5" s="303" t="s">
        <v>769</v>
      </c>
      <c r="M5" s="303" t="s">
        <v>769</v>
      </c>
      <c r="N5" s="349">
        <v>1692</v>
      </c>
      <c r="O5" s="303" t="s">
        <v>769</v>
      </c>
      <c r="P5" s="303" t="s">
        <v>769</v>
      </c>
      <c r="Q5" s="349">
        <v>3217</v>
      </c>
      <c r="R5" s="303" t="s">
        <v>769</v>
      </c>
      <c r="S5" s="303" t="s">
        <v>769</v>
      </c>
    </row>
    <row r="6" spans="1:19" s="24" customFormat="1" ht="33" customHeight="1">
      <c r="A6" s="19">
        <v>2012</v>
      </c>
      <c r="B6" s="350">
        <v>130017</v>
      </c>
      <c r="C6" s="303" t="s">
        <v>769</v>
      </c>
      <c r="D6" s="303" t="s">
        <v>769</v>
      </c>
      <c r="E6" s="349">
        <v>93738</v>
      </c>
      <c r="F6" s="303" t="s">
        <v>769</v>
      </c>
      <c r="G6" s="303" t="s">
        <v>769</v>
      </c>
      <c r="H6" s="349">
        <v>14058</v>
      </c>
      <c r="I6" s="303" t="s">
        <v>769</v>
      </c>
      <c r="J6" s="303" t="s">
        <v>769</v>
      </c>
      <c r="K6" s="349">
        <v>1664</v>
      </c>
      <c r="L6" s="303" t="s">
        <v>769</v>
      </c>
      <c r="M6" s="303" t="s">
        <v>769</v>
      </c>
      <c r="N6" s="349">
        <v>1508</v>
      </c>
      <c r="O6" s="303" t="s">
        <v>769</v>
      </c>
      <c r="P6" s="303" t="s">
        <v>769</v>
      </c>
      <c r="Q6" s="349">
        <v>2405</v>
      </c>
      <c r="R6" s="303" t="s">
        <v>769</v>
      </c>
      <c r="S6" s="303" t="s">
        <v>769</v>
      </c>
    </row>
    <row r="7" spans="1:19" s="24" customFormat="1" ht="33" customHeight="1">
      <c r="A7" s="19">
        <v>2013</v>
      </c>
      <c r="B7" s="350">
        <v>195500</v>
      </c>
      <c r="C7" s="351">
        <v>99301</v>
      </c>
      <c r="D7" s="349">
        <v>96199</v>
      </c>
      <c r="E7" s="349">
        <v>148202</v>
      </c>
      <c r="F7" s="351">
        <v>74299</v>
      </c>
      <c r="G7" s="349">
        <v>73903</v>
      </c>
      <c r="H7" s="349">
        <v>18535</v>
      </c>
      <c r="I7" s="351">
        <v>9636</v>
      </c>
      <c r="J7" s="349">
        <v>8899</v>
      </c>
      <c r="K7" s="349">
        <v>2024</v>
      </c>
      <c r="L7" s="351">
        <v>1114</v>
      </c>
      <c r="M7" s="349">
        <v>910</v>
      </c>
      <c r="N7" s="349">
        <v>1857</v>
      </c>
      <c r="O7" s="351">
        <v>1041</v>
      </c>
      <c r="P7" s="349">
        <v>816</v>
      </c>
      <c r="Q7" s="349">
        <v>3584</v>
      </c>
      <c r="R7" s="351">
        <v>1884</v>
      </c>
      <c r="S7" s="349">
        <v>1700</v>
      </c>
    </row>
    <row r="8" spans="1:19" s="24" customFormat="1" ht="33" customHeight="1">
      <c r="A8" s="19">
        <v>2014</v>
      </c>
      <c r="B8" s="350">
        <v>196453</v>
      </c>
      <c r="C8" s="303">
        <v>101136</v>
      </c>
      <c r="D8" s="303">
        <v>95317</v>
      </c>
      <c r="E8" s="349">
        <v>147484</v>
      </c>
      <c r="F8" s="303" t="s">
        <v>769</v>
      </c>
      <c r="G8" s="303" t="s">
        <v>769</v>
      </c>
      <c r="H8" s="349">
        <v>18977</v>
      </c>
      <c r="I8" s="303" t="s">
        <v>769</v>
      </c>
      <c r="J8" s="303" t="s">
        <v>769</v>
      </c>
      <c r="K8" s="349">
        <v>2178</v>
      </c>
      <c r="L8" s="303" t="s">
        <v>769</v>
      </c>
      <c r="M8" s="303" t="s">
        <v>769</v>
      </c>
      <c r="N8" s="349">
        <v>1790</v>
      </c>
      <c r="O8" s="303" t="s">
        <v>769</v>
      </c>
      <c r="P8" s="303" t="s">
        <v>769</v>
      </c>
      <c r="Q8" s="349">
        <v>3777</v>
      </c>
      <c r="R8" s="303" t="s">
        <v>769</v>
      </c>
      <c r="S8" s="303" t="s">
        <v>769</v>
      </c>
    </row>
    <row r="9" spans="1:19" s="24" customFormat="1" ht="33" customHeight="1">
      <c r="A9" s="19">
        <v>2015</v>
      </c>
      <c r="B9" s="349">
        <v>189637</v>
      </c>
      <c r="C9" s="303">
        <v>97319</v>
      </c>
      <c r="D9" s="303">
        <v>92318</v>
      </c>
      <c r="E9" s="349">
        <v>141345</v>
      </c>
      <c r="F9" s="303">
        <v>71541</v>
      </c>
      <c r="G9" s="303">
        <v>69804</v>
      </c>
      <c r="H9" s="349">
        <v>19551</v>
      </c>
      <c r="I9" s="303">
        <v>10089</v>
      </c>
      <c r="J9" s="303">
        <v>9462</v>
      </c>
      <c r="K9" s="349">
        <v>2031</v>
      </c>
      <c r="L9" s="303">
        <v>1158</v>
      </c>
      <c r="M9" s="303">
        <v>873</v>
      </c>
      <c r="N9" s="349">
        <v>1723</v>
      </c>
      <c r="O9" s="303">
        <v>998</v>
      </c>
      <c r="P9" s="303">
        <v>725</v>
      </c>
      <c r="Q9" s="349">
        <v>3881</v>
      </c>
      <c r="R9" s="303">
        <v>2126</v>
      </c>
      <c r="S9" s="303">
        <v>1755</v>
      </c>
    </row>
    <row r="10" spans="1:19" s="30" customFormat="1" ht="33" customHeight="1">
      <c r="A10" s="237">
        <v>2016</v>
      </c>
      <c r="B10" s="355">
        <f>SUM(B11:B22)</f>
        <v>172210</v>
      </c>
      <c r="C10" s="355">
        <f t="shared" ref="C10:S10" si="0">SUM(C11:C22)</f>
        <v>88748</v>
      </c>
      <c r="D10" s="355">
        <f t="shared" si="0"/>
        <v>83462</v>
      </c>
      <c r="E10" s="355">
        <f t="shared" si="0"/>
        <v>125576</v>
      </c>
      <c r="F10" s="355">
        <f t="shared" si="0"/>
        <v>63915</v>
      </c>
      <c r="G10" s="355">
        <f t="shared" si="0"/>
        <v>61661</v>
      </c>
      <c r="H10" s="355">
        <f t="shared" si="0"/>
        <v>18988</v>
      </c>
      <c r="I10" s="355">
        <f t="shared" si="0"/>
        <v>9830</v>
      </c>
      <c r="J10" s="355">
        <f t="shared" si="0"/>
        <v>9158</v>
      </c>
      <c r="K10" s="355">
        <f t="shared" si="0"/>
        <v>1964</v>
      </c>
      <c r="L10" s="355">
        <f t="shared" si="0"/>
        <v>1102</v>
      </c>
      <c r="M10" s="355">
        <f t="shared" si="0"/>
        <v>862</v>
      </c>
      <c r="N10" s="355">
        <f t="shared" si="0"/>
        <v>1555</v>
      </c>
      <c r="O10" s="355">
        <f t="shared" si="0"/>
        <v>883</v>
      </c>
      <c r="P10" s="355">
        <f t="shared" si="0"/>
        <v>672</v>
      </c>
      <c r="Q10" s="355">
        <f t="shared" si="0"/>
        <v>3746</v>
      </c>
      <c r="R10" s="355">
        <f t="shared" si="0"/>
        <v>1971</v>
      </c>
      <c r="S10" s="355">
        <f t="shared" si="0"/>
        <v>1775</v>
      </c>
    </row>
    <row r="11" spans="1:19" s="24" customFormat="1" ht="33" customHeight="1">
      <c r="A11" s="240">
        <v>1</v>
      </c>
      <c r="B11" s="369">
        <f>SUM(E11,H11,K11,N11,Q11,B34,E34,H34,K34,N34,Q34,B57,E57,H57,K57,N57,Q57)</f>
        <v>13859</v>
      </c>
      <c r="C11" s="303">
        <f t="shared" ref="C11:C22" si="1">SUM(F11,I11,L11,O11,R11,C34,F34,I34,L34,O34,R34,C57,F57,I57,L57,O57,R57)</f>
        <v>7026</v>
      </c>
      <c r="D11" s="303">
        <f t="shared" ref="D11:D22" si="2">SUM(G11,J11,M11,P11,S11,D34,G34,J34,M34,P34,S34,D57,G57,J57,M57,P57,S57)</f>
        <v>6833</v>
      </c>
      <c r="E11" s="351">
        <f>SUM(F11:G11)</f>
        <v>9833</v>
      </c>
      <c r="F11" s="303">
        <v>4947</v>
      </c>
      <c r="G11" s="303">
        <v>4886</v>
      </c>
      <c r="H11" s="351">
        <f>SUM(I11:J11)</f>
        <v>1467</v>
      </c>
      <c r="I11" s="303">
        <v>726</v>
      </c>
      <c r="J11" s="303">
        <v>741</v>
      </c>
      <c r="K11" s="351">
        <f>SUM(L11:M11)</f>
        <v>191</v>
      </c>
      <c r="L11" s="303">
        <v>97</v>
      </c>
      <c r="M11" s="303">
        <v>94</v>
      </c>
      <c r="N11" s="351">
        <f>SUM(O11:P11)</f>
        <v>132</v>
      </c>
      <c r="O11" s="303">
        <v>69</v>
      </c>
      <c r="P11" s="303">
        <v>63</v>
      </c>
      <c r="Q11" s="351">
        <f>SUM(R11:S11)</f>
        <v>306</v>
      </c>
      <c r="R11" s="303">
        <v>147</v>
      </c>
      <c r="S11" s="303">
        <v>159</v>
      </c>
    </row>
    <row r="12" spans="1:19" s="24" customFormat="1" ht="33" customHeight="1">
      <c r="A12" s="240">
        <v>2</v>
      </c>
      <c r="B12" s="369">
        <f t="shared" ref="B12:B22" si="3">SUM(E12,H12,K12,N12,Q12,B35,E35,H35,K35,N35,Q35,B58,E58,H58,K58,N58,Q58)</f>
        <v>16719</v>
      </c>
      <c r="C12" s="303">
        <f t="shared" si="1"/>
        <v>8647</v>
      </c>
      <c r="D12" s="303">
        <f t="shared" si="2"/>
        <v>8072</v>
      </c>
      <c r="E12" s="351">
        <f t="shared" ref="E12:E22" si="4">SUM(F12:G12)</f>
        <v>11489</v>
      </c>
      <c r="F12" s="303">
        <v>5863</v>
      </c>
      <c r="G12" s="303">
        <v>5626</v>
      </c>
      <c r="H12" s="351">
        <f t="shared" ref="H12:H22" si="5">SUM(I12:J12)</f>
        <v>2019</v>
      </c>
      <c r="I12" s="303">
        <v>1029</v>
      </c>
      <c r="J12" s="303">
        <v>990</v>
      </c>
      <c r="K12" s="351">
        <f t="shared" ref="K12:K22" si="6">SUM(L12:M12)</f>
        <v>234</v>
      </c>
      <c r="L12" s="303">
        <v>133</v>
      </c>
      <c r="M12" s="303">
        <v>101</v>
      </c>
      <c r="N12" s="351">
        <f t="shared" ref="N12:N22" si="7">SUM(O12:P12)</f>
        <v>210</v>
      </c>
      <c r="O12" s="303">
        <v>110</v>
      </c>
      <c r="P12" s="303">
        <v>100</v>
      </c>
      <c r="Q12" s="351">
        <f t="shared" ref="Q12:Q22" si="8">SUM(R12:S12)</f>
        <v>386</v>
      </c>
      <c r="R12" s="303">
        <v>203</v>
      </c>
      <c r="S12" s="303">
        <v>183</v>
      </c>
    </row>
    <row r="13" spans="1:19" s="24" customFormat="1" ht="33" customHeight="1">
      <c r="A13" s="240">
        <v>3</v>
      </c>
      <c r="B13" s="369">
        <f t="shared" si="3"/>
        <v>17489</v>
      </c>
      <c r="C13" s="303">
        <f t="shared" si="1"/>
        <v>9209</v>
      </c>
      <c r="D13" s="303">
        <f t="shared" si="2"/>
        <v>8280</v>
      </c>
      <c r="E13" s="351">
        <f t="shared" si="4"/>
        <v>12382</v>
      </c>
      <c r="F13" s="303">
        <v>6345</v>
      </c>
      <c r="G13" s="303">
        <v>6037</v>
      </c>
      <c r="H13" s="351">
        <f t="shared" si="5"/>
        <v>2063</v>
      </c>
      <c r="I13" s="303">
        <v>1139</v>
      </c>
      <c r="J13" s="303">
        <v>924</v>
      </c>
      <c r="K13" s="351">
        <f t="shared" si="6"/>
        <v>215</v>
      </c>
      <c r="L13" s="303">
        <v>136</v>
      </c>
      <c r="M13" s="303">
        <v>79</v>
      </c>
      <c r="N13" s="351">
        <f t="shared" si="7"/>
        <v>172</v>
      </c>
      <c r="O13" s="303">
        <v>112</v>
      </c>
      <c r="P13" s="303">
        <v>60</v>
      </c>
      <c r="Q13" s="351">
        <f t="shared" si="8"/>
        <v>399</v>
      </c>
      <c r="R13" s="303">
        <v>216</v>
      </c>
      <c r="S13" s="303">
        <v>183</v>
      </c>
    </row>
    <row r="14" spans="1:19" s="24" customFormat="1" ht="33" customHeight="1">
      <c r="A14" s="240">
        <v>4</v>
      </c>
      <c r="B14" s="369">
        <f t="shared" si="3"/>
        <v>13437</v>
      </c>
      <c r="C14" s="303">
        <f t="shared" si="1"/>
        <v>6935</v>
      </c>
      <c r="D14" s="303">
        <f t="shared" si="2"/>
        <v>6502</v>
      </c>
      <c r="E14" s="351">
        <f t="shared" si="4"/>
        <v>9681</v>
      </c>
      <c r="F14" s="303">
        <v>4941</v>
      </c>
      <c r="G14" s="303">
        <v>4740</v>
      </c>
      <c r="H14" s="351">
        <f t="shared" si="5"/>
        <v>1500</v>
      </c>
      <c r="I14" s="303">
        <v>793</v>
      </c>
      <c r="J14" s="303">
        <v>707</v>
      </c>
      <c r="K14" s="351">
        <f t="shared" si="6"/>
        <v>163</v>
      </c>
      <c r="L14" s="303">
        <v>93</v>
      </c>
      <c r="M14" s="303">
        <v>70</v>
      </c>
      <c r="N14" s="351">
        <f t="shared" si="7"/>
        <v>127</v>
      </c>
      <c r="O14" s="303">
        <v>76</v>
      </c>
      <c r="P14" s="303">
        <v>51</v>
      </c>
      <c r="Q14" s="351">
        <f t="shared" si="8"/>
        <v>319</v>
      </c>
      <c r="R14" s="303">
        <v>159</v>
      </c>
      <c r="S14" s="303">
        <v>160</v>
      </c>
    </row>
    <row r="15" spans="1:19" s="24" customFormat="1" ht="33" customHeight="1">
      <c r="A15" s="240">
        <v>5</v>
      </c>
      <c r="B15" s="369">
        <f t="shared" si="3"/>
        <v>13485</v>
      </c>
      <c r="C15" s="303">
        <f t="shared" si="1"/>
        <v>6869</v>
      </c>
      <c r="D15" s="303">
        <f t="shared" si="2"/>
        <v>6616</v>
      </c>
      <c r="E15" s="351">
        <f t="shared" si="4"/>
        <v>10121</v>
      </c>
      <c r="F15" s="303">
        <v>5076</v>
      </c>
      <c r="G15" s="303">
        <v>5045</v>
      </c>
      <c r="H15" s="351">
        <f t="shared" si="5"/>
        <v>1459</v>
      </c>
      <c r="I15" s="303">
        <v>788</v>
      </c>
      <c r="J15" s="303">
        <v>671</v>
      </c>
      <c r="K15" s="351">
        <f t="shared" si="6"/>
        <v>142</v>
      </c>
      <c r="L15" s="303">
        <v>67</v>
      </c>
      <c r="M15" s="303">
        <v>75</v>
      </c>
      <c r="N15" s="351">
        <f t="shared" si="7"/>
        <v>108</v>
      </c>
      <c r="O15" s="303">
        <v>58</v>
      </c>
      <c r="P15" s="303">
        <v>50</v>
      </c>
      <c r="Q15" s="351">
        <f t="shared" si="8"/>
        <v>316</v>
      </c>
      <c r="R15" s="303">
        <v>157</v>
      </c>
      <c r="S15" s="303">
        <v>159</v>
      </c>
    </row>
    <row r="16" spans="1:19" s="24" customFormat="1" ht="33" customHeight="1">
      <c r="A16" s="240">
        <v>6</v>
      </c>
      <c r="B16" s="369">
        <f t="shared" si="3"/>
        <v>13192</v>
      </c>
      <c r="C16" s="303">
        <f t="shared" si="1"/>
        <v>6737</v>
      </c>
      <c r="D16" s="303">
        <f t="shared" si="2"/>
        <v>6455</v>
      </c>
      <c r="E16" s="351">
        <f t="shared" si="4"/>
        <v>9799</v>
      </c>
      <c r="F16" s="303">
        <v>4965</v>
      </c>
      <c r="G16" s="303">
        <v>4834</v>
      </c>
      <c r="H16" s="351">
        <f t="shared" si="5"/>
        <v>1397</v>
      </c>
      <c r="I16" s="303">
        <v>691</v>
      </c>
      <c r="J16" s="303">
        <v>706</v>
      </c>
      <c r="K16" s="351">
        <f t="shared" si="6"/>
        <v>112</v>
      </c>
      <c r="L16" s="303">
        <v>62</v>
      </c>
      <c r="M16" s="303">
        <v>50</v>
      </c>
      <c r="N16" s="351">
        <f t="shared" si="7"/>
        <v>99</v>
      </c>
      <c r="O16" s="303">
        <v>63</v>
      </c>
      <c r="P16" s="303">
        <v>36</v>
      </c>
      <c r="Q16" s="351">
        <f t="shared" si="8"/>
        <v>299</v>
      </c>
      <c r="R16" s="303">
        <v>164</v>
      </c>
      <c r="S16" s="303">
        <v>135</v>
      </c>
    </row>
    <row r="17" spans="1:20" s="24" customFormat="1" ht="33" customHeight="1">
      <c r="A17" s="240">
        <v>7</v>
      </c>
      <c r="B17" s="369">
        <f t="shared" si="3"/>
        <v>11924</v>
      </c>
      <c r="C17" s="303">
        <f t="shared" si="1"/>
        <v>6117</v>
      </c>
      <c r="D17" s="303">
        <f t="shared" si="2"/>
        <v>5807</v>
      </c>
      <c r="E17" s="351">
        <f t="shared" si="4"/>
        <v>8827</v>
      </c>
      <c r="F17" s="303">
        <v>4493</v>
      </c>
      <c r="G17" s="303">
        <v>4334</v>
      </c>
      <c r="H17" s="351">
        <f t="shared" si="5"/>
        <v>1257</v>
      </c>
      <c r="I17" s="303">
        <v>632</v>
      </c>
      <c r="J17" s="303">
        <v>625</v>
      </c>
      <c r="K17" s="351">
        <f t="shared" si="6"/>
        <v>143</v>
      </c>
      <c r="L17" s="303">
        <v>76</v>
      </c>
      <c r="M17" s="303">
        <v>67</v>
      </c>
      <c r="N17" s="351">
        <f t="shared" si="7"/>
        <v>95</v>
      </c>
      <c r="O17" s="303">
        <v>51</v>
      </c>
      <c r="P17" s="303">
        <v>44</v>
      </c>
      <c r="Q17" s="351">
        <f t="shared" si="8"/>
        <v>252</v>
      </c>
      <c r="R17" s="303">
        <v>144</v>
      </c>
      <c r="S17" s="303">
        <v>108</v>
      </c>
    </row>
    <row r="18" spans="1:20" s="24" customFormat="1" ht="33" customHeight="1">
      <c r="A18" s="240">
        <v>8</v>
      </c>
      <c r="B18" s="369">
        <f t="shared" si="3"/>
        <v>13976</v>
      </c>
      <c r="C18" s="303">
        <f t="shared" si="1"/>
        <v>7149</v>
      </c>
      <c r="D18" s="303">
        <f t="shared" si="2"/>
        <v>6827</v>
      </c>
      <c r="E18" s="351">
        <f t="shared" si="4"/>
        <v>10230</v>
      </c>
      <c r="F18" s="303">
        <v>5192</v>
      </c>
      <c r="G18" s="303">
        <v>5038</v>
      </c>
      <c r="H18" s="351">
        <f t="shared" si="5"/>
        <v>1537</v>
      </c>
      <c r="I18" s="303">
        <v>780</v>
      </c>
      <c r="J18" s="303">
        <v>757</v>
      </c>
      <c r="K18" s="351">
        <f t="shared" si="6"/>
        <v>144</v>
      </c>
      <c r="L18" s="303">
        <v>83</v>
      </c>
      <c r="M18" s="303">
        <v>61</v>
      </c>
      <c r="N18" s="351">
        <f t="shared" si="7"/>
        <v>127</v>
      </c>
      <c r="O18" s="303">
        <v>63</v>
      </c>
      <c r="P18" s="303">
        <v>64</v>
      </c>
      <c r="Q18" s="351">
        <f t="shared" si="8"/>
        <v>290</v>
      </c>
      <c r="R18" s="303">
        <v>142</v>
      </c>
      <c r="S18" s="303">
        <v>148</v>
      </c>
    </row>
    <row r="19" spans="1:20" s="24" customFormat="1" ht="33" customHeight="1">
      <c r="A19" s="240">
        <v>9</v>
      </c>
      <c r="B19" s="369">
        <f t="shared" si="3"/>
        <v>14530</v>
      </c>
      <c r="C19" s="303">
        <f t="shared" si="1"/>
        <v>7676</v>
      </c>
      <c r="D19" s="303">
        <f t="shared" si="2"/>
        <v>6854</v>
      </c>
      <c r="E19" s="351">
        <f t="shared" si="4"/>
        <v>10719</v>
      </c>
      <c r="F19" s="303">
        <v>5543</v>
      </c>
      <c r="G19" s="303">
        <v>5176</v>
      </c>
      <c r="H19" s="351">
        <f t="shared" si="5"/>
        <v>1588</v>
      </c>
      <c r="I19" s="303">
        <v>870</v>
      </c>
      <c r="J19" s="303">
        <v>718</v>
      </c>
      <c r="K19" s="351">
        <f t="shared" si="6"/>
        <v>179</v>
      </c>
      <c r="L19" s="303">
        <v>113</v>
      </c>
      <c r="M19" s="303">
        <v>66</v>
      </c>
      <c r="N19" s="351">
        <f t="shared" si="7"/>
        <v>148</v>
      </c>
      <c r="O19" s="303">
        <v>97</v>
      </c>
      <c r="P19" s="303">
        <v>51</v>
      </c>
      <c r="Q19" s="351">
        <f t="shared" si="8"/>
        <v>228</v>
      </c>
      <c r="R19" s="303">
        <v>123</v>
      </c>
      <c r="S19" s="303">
        <v>105</v>
      </c>
    </row>
    <row r="20" spans="1:20" s="24" customFormat="1" ht="33" customHeight="1">
      <c r="A20" s="240">
        <v>10</v>
      </c>
      <c r="B20" s="369">
        <f t="shared" si="3"/>
        <v>14585</v>
      </c>
      <c r="C20" s="303">
        <f t="shared" si="1"/>
        <v>7545</v>
      </c>
      <c r="D20" s="303">
        <f t="shared" si="2"/>
        <v>7040</v>
      </c>
      <c r="E20" s="351">
        <f t="shared" si="4"/>
        <v>11056</v>
      </c>
      <c r="F20" s="303">
        <v>5652</v>
      </c>
      <c r="G20" s="303">
        <v>5404</v>
      </c>
      <c r="H20" s="351">
        <f t="shared" si="5"/>
        <v>1427</v>
      </c>
      <c r="I20" s="303">
        <v>742</v>
      </c>
      <c r="J20" s="303">
        <v>685</v>
      </c>
      <c r="K20" s="351">
        <f t="shared" si="6"/>
        <v>160</v>
      </c>
      <c r="L20" s="303">
        <v>89</v>
      </c>
      <c r="M20" s="303">
        <v>71</v>
      </c>
      <c r="N20" s="351">
        <f t="shared" si="7"/>
        <v>94</v>
      </c>
      <c r="O20" s="303">
        <v>59</v>
      </c>
      <c r="P20" s="303">
        <v>35</v>
      </c>
      <c r="Q20" s="351">
        <f t="shared" si="8"/>
        <v>315</v>
      </c>
      <c r="R20" s="303">
        <v>173</v>
      </c>
      <c r="S20" s="303">
        <v>142</v>
      </c>
    </row>
    <row r="21" spans="1:20" ht="33" customHeight="1">
      <c r="A21" s="240">
        <v>11</v>
      </c>
      <c r="B21" s="369">
        <f t="shared" si="3"/>
        <v>14393</v>
      </c>
      <c r="C21" s="303">
        <f t="shared" si="1"/>
        <v>7392</v>
      </c>
      <c r="D21" s="303">
        <f t="shared" si="2"/>
        <v>7001</v>
      </c>
      <c r="E21" s="351">
        <f t="shared" si="4"/>
        <v>10874</v>
      </c>
      <c r="F21" s="303">
        <v>5540</v>
      </c>
      <c r="G21" s="303">
        <v>5334</v>
      </c>
      <c r="H21" s="351">
        <f t="shared" si="5"/>
        <v>1538</v>
      </c>
      <c r="I21" s="303">
        <v>771</v>
      </c>
      <c r="J21" s="303">
        <v>767</v>
      </c>
      <c r="K21" s="351">
        <f t="shared" si="6"/>
        <v>143</v>
      </c>
      <c r="L21" s="303">
        <v>81</v>
      </c>
      <c r="M21" s="303">
        <v>62</v>
      </c>
      <c r="N21" s="351">
        <f t="shared" si="7"/>
        <v>108</v>
      </c>
      <c r="O21" s="303">
        <v>55</v>
      </c>
      <c r="P21" s="303">
        <v>53</v>
      </c>
      <c r="Q21" s="351">
        <f t="shared" si="8"/>
        <v>302</v>
      </c>
      <c r="R21" s="303">
        <v>166</v>
      </c>
      <c r="S21" s="303">
        <v>136</v>
      </c>
    </row>
    <row r="22" spans="1:20" ht="33" customHeight="1" thickBot="1">
      <c r="A22" s="242">
        <v>12</v>
      </c>
      <c r="B22" s="360">
        <f t="shared" si="3"/>
        <v>14621</v>
      </c>
      <c r="C22" s="359">
        <f t="shared" si="1"/>
        <v>7446</v>
      </c>
      <c r="D22" s="359">
        <f t="shared" si="2"/>
        <v>7175</v>
      </c>
      <c r="E22" s="353">
        <f t="shared" si="4"/>
        <v>10565</v>
      </c>
      <c r="F22" s="359">
        <v>5358</v>
      </c>
      <c r="G22" s="359">
        <v>5207</v>
      </c>
      <c r="H22" s="353">
        <f t="shared" si="5"/>
        <v>1736</v>
      </c>
      <c r="I22" s="359">
        <v>869</v>
      </c>
      <c r="J22" s="359">
        <v>867</v>
      </c>
      <c r="K22" s="353">
        <f t="shared" si="6"/>
        <v>138</v>
      </c>
      <c r="L22" s="359">
        <v>72</v>
      </c>
      <c r="M22" s="359">
        <v>66</v>
      </c>
      <c r="N22" s="353">
        <f t="shared" si="7"/>
        <v>135</v>
      </c>
      <c r="O22" s="359">
        <v>70</v>
      </c>
      <c r="P22" s="359">
        <v>65</v>
      </c>
      <c r="Q22" s="353">
        <f t="shared" si="8"/>
        <v>334</v>
      </c>
      <c r="R22" s="359">
        <v>177</v>
      </c>
      <c r="S22" s="359">
        <v>157</v>
      </c>
    </row>
    <row r="23" spans="1:20" ht="15" customHeight="1">
      <c r="A23" s="296" t="s">
        <v>771</v>
      </c>
      <c r="B23" s="296"/>
      <c r="C23" s="297"/>
      <c r="D23" s="297"/>
      <c r="E23" s="296"/>
      <c r="F23" s="297"/>
      <c r="G23" s="297"/>
      <c r="H23" s="296"/>
      <c r="I23" s="297"/>
      <c r="J23" s="297"/>
      <c r="K23" s="296"/>
      <c r="L23" s="297"/>
      <c r="M23" s="297"/>
      <c r="N23" s="296"/>
      <c r="O23" s="297"/>
      <c r="P23" s="902" t="s">
        <v>766</v>
      </c>
      <c r="Q23" s="902"/>
      <c r="R23" s="902"/>
      <c r="S23" s="902"/>
    </row>
    <row r="24" spans="1:20" ht="25.5" customHeight="1">
      <c r="A24" s="812" t="s">
        <v>773</v>
      </c>
      <c r="B24" s="812"/>
      <c r="C24" s="812"/>
      <c r="D24" s="812"/>
      <c r="E24" s="812"/>
      <c r="F24" s="812"/>
      <c r="G24" s="812"/>
      <c r="H24" s="812"/>
      <c r="I24" s="812"/>
      <c r="J24" s="812"/>
      <c r="K24" s="897" t="s">
        <v>779</v>
      </c>
      <c r="L24" s="897"/>
      <c r="M24" s="897"/>
      <c r="N24" s="897"/>
      <c r="O24" s="897"/>
      <c r="P24" s="897"/>
      <c r="Q24" s="897"/>
      <c r="R24" s="897"/>
      <c r="S24" s="897"/>
    </row>
    <row r="25" spans="1:20" ht="15" thickBot="1">
      <c r="A25" s="53" t="s">
        <v>310</v>
      </c>
      <c r="B25" s="53"/>
      <c r="C25" s="290"/>
      <c r="D25" s="291"/>
      <c r="E25" s="53"/>
      <c r="F25" s="290"/>
      <c r="G25" s="291"/>
      <c r="H25" s="53"/>
      <c r="I25" s="290"/>
      <c r="J25" s="291"/>
      <c r="K25" s="53"/>
      <c r="L25" s="290"/>
      <c r="M25" s="291"/>
      <c r="N25" s="53"/>
      <c r="O25" s="290"/>
      <c r="P25" s="291"/>
      <c r="Q25" s="903" t="s">
        <v>311</v>
      </c>
      <c r="R25" s="903"/>
      <c r="S25" s="903"/>
      <c r="T25" s="300"/>
    </row>
    <row r="26" spans="1:20" ht="32.25" customHeight="1">
      <c r="A26" s="292" t="s">
        <v>379</v>
      </c>
      <c r="B26" s="899" t="s">
        <v>774</v>
      </c>
      <c r="C26" s="900"/>
      <c r="D26" s="901"/>
      <c r="E26" s="899" t="s">
        <v>654</v>
      </c>
      <c r="F26" s="900"/>
      <c r="G26" s="901"/>
      <c r="H26" s="899" t="s">
        <v>655</v>
      </c>
      <c r="I26" s="900"/>
      <c r="J26" s="901"/>
      <c r="K26" s="899" t="s">
        <v>656</v>
      </c>
      <c r="L26" s="900"/>
      <c r="M26" s="901"/>
      <c r="N26" s="899" t="s">
        <v>657</v>
      </c>
      <c r="O26" s="900"/>
      <c r="P26" s="901"/>
      <c r="Q26" s="899" t="s">
        <v>670</v>
      </c>
      <c r="R26" s="900"/>
      <c r="S26" s="901"/>
    </row>
    <row r="27" spans="1:20" ht="32.25" customHeight="1">
      <c r="A27" s="293" t="s">
        <v>775</v>
      </c>
      <c r="B27" s="294"/>
      <c r="C27" s="295" t="s">
        <v>677</v>
      </c>
      <c r="D27" s="295" t="s">
        <v>776</v>
      </c>
      <c r="E27" s="294"/>
      <c r="F27" s="295" t="s">
        <v>777</v>
      </c>
      <c r="G27" s="295" t="s">
        <v>679</v>
      </c>
      <c r="H27" s="294"/>
      <c r="I27" s="295" t="s">
        <v>777</v>
      </c>
      <c r="J27" s="295" t="s">
        <v>679</v>
      </c>
      <c r="K27" s="294"/>
      <c r="L27" s="295" t="s">
        <v>677</v>
      </c>
      <c r="M27" s="295" t="s">
        <v>679</v>
      </c>
      <c r="N27" s="294"/>
      <c r="O27" s="295" t="s">
        <v>677</v>
      </c>
      <c r="P27" s="295" t="s">
        <v>679</v>
      </c>
      <c r="Q27" s="294"/>
      <c r="R27" s="295" t="s">
        <v>677</v>
      </c>
      <c r="S27" s="295" t="s">
        <v>679</v>
      </c>
    </row>
    <row r="28" spans="1:20" ht="33" customHeight="1">
      <c r="A28" s="19">
        <v>2011</v>
      </c>
      <c r="B28" s="365">
        <v>1491</v>
      </c>
      <c r="C28" s="303" t="s">
        <v>769</v>
      </c>
      <c r="D28" s="303" t="s">
        <v>769</v>
      </c>
      <c r="E28" s="354">
        <v>1755</v>
      </c>
      <c r="F28" s="303" t="s">
        <v>769</v>
      </c>
      <c r="G28" s="303" t="s">
        <v>769</v>
      </c>
      <c r="H28" s="354">
        <v>655</v>
      </c>
      <c r="I28" s="303" t="s">
        <v>769</v>
      </c>
      <c r="J28" s="303" t="s">
        <v>769</v>
      </c>
      <c r="K28" s="354">
        <v>2375</v>
      </c>
      <c r="L28" s="303" t="s">
        <v>769</v>
      </c>
      <c r="M28" s="303" t="s">
        <v>769</v>
      </c>
      <c r="N28" s="354">
        <v>2270</v>
      </c>
      <c r="O28" s="303" t="s">
        <v>769</v>
      </c>
      <c r="P28" s="303" t="s">
        <v>769</v>
      </c>
      <c r="Q28" s="354">
        <v>3849</v>
      </c>
      <c r="R28" s="303" t="s">
        <v>769</v>
      </c>
      <c r="S28" s="303" t="s">
        <v>769</v>
      </c>
    </row>
    <row r="29" spans="1:20" ht="33" customHeight="1">
      <c r="A29" s="19">
        <v>2012</v>
      </c>
      <c r="B29" s="352">
        <v>1057</v>
      </c>
      <c r="C29" s="303" t="s">
        <v>769</v>
      </c>
      <c r="D29" s="303" t="s">
        <v>769</v>
      </c>
      <c r="E29" s="351">
        <v>1398</v>
      </c>
      <c r="F29" s="303" t="s">
        <v>769</v>
      </c>
      <c r="G29" s="303" t="s">
        <v>769</v>
      </c>
      <c r="H29" s="351">
        <v>568</v>
      </c>
      <c r="I29" s="303" t="s">
        <v>769</v>
      </c>
      <c r="J29" s="303" t="s">
        <v>769</v>
      </c>
      <c r="K29" s="351">
        <v>1888</v>
      </c>
      <c r="L29" s="303" t="s">
        <v>769</v>
      </c>
      <c r="M29" s="303" t="s">
        <v>769</v>
      </c>
      <c r="N29" s="351">
        <v>1606</v>
      </c>
      <c r="O29" s="303" t="s">
        <v>769</v>
      </c>
      <c r="P29" s="303" t="s">
        <v>769</v>
      </c>
      <c r="Q29" s="351">
        <v>2675</v>
      </c>
      <c r="R29" s="303" t="s">
        <v>769</v>
      </c>
      <c r="S29" s="303" t="s">
        <v>769</v>
      </c>
    </row>
    <row r="30" spans="1:20" ht="33" customHeight="1">
      <c r="A30" s="19">
        <v>2013</v>
      </c>
      <c r="B30" s="352">
        <v>1456</v>
      </c>
      <c r="C30" s="351">
        <v>776</v>
      </c>
      <c r="D30" s="351">
        <v>680</v>
      </c>
      <c r="E30" s="351">
        <v>1940</v>
      </c>
      <c r="F30" s="351">
        <v>1013</v>
      </c>
      <c r="G30" s="351">
        <v>927</v>
      </c>
      <c r="H30" s="351">
        <v>716</v>
      </c>
      <c r="I30" s="351">
        <v>408</v>
      </c>
      <c r="J30" s="351">
        <v>308</v>
      </c>
      <c r="K30" s="351">
        <v>2384</v>
      </c>
      <c r="L30" s="351">
        <v>1270</v>
      </c>
      <c r="M30" s="351">
        <v>1114</v>
      </c>
      <c r="N30" s="351">
        <v>2261</v>
      </c>
      <c r="O30" s="351">
        <v>1196</v>
      </c>
      <c r="P30" s="351">
        <v>1065</v>
      </c>
      <c r="Q30" s="351">
        <v>3709</v>
      </c>
      <c r="R30" s="351">
        <v>1923</v>
      </c>
      <c r="S30" s="351">
        <v>1786</v>
      </c>
    </row>
    <row r="31" spans="1:20" ht="33" customHeight="1">
      <c r="A31" s="19">
        <v>2014</v>
      </c>
      <c r="B31" s="352">
        <v>1894</v>
      </c>
      <c r="C31" s="303" t="s">
        <v>769</v>
      </c>
      <c r="D31" s="303" t="s">
        <v>769</v>
      </c>
      <c r="E31" s="351">
        <v>1785</v>
      </c>
      <c r="F31" s="303" t="s">
        <v>769</v>
      </c>
      <c r="G31" s="303" t="s">
        <v>769</v>
      </c>
      <c r="H31" s="351">
        <v>706</v>
      </c>
      <c r="I31" s="303" t="s">
        <v>769</v>
      </c>
      <c r="J31" s="303" t="s">
        <v>769</v>
      </c>
      <c r="K31" s="351">
        <v>2492</v>
      </c>
      <c r="L31" s="303" t="s">
        <v>769</v>
      </c>
      <c r="M31" s="303" t="s">
        <v>769</v>
      </c>
      <c r="N31" s="351">
        <v>2225</v>
      </c>
      <c r="O31" s="303" t="s">
        <v>769</v>
      </c>
      <c r="P31" s="303" t="s">
        <v>769</v>
      </c>
      <c r="Q31" s="351">
        <v>3862</v>
      </c>
      <c r="R31" s="303" t="s">
        <v>769</v>
      </c>
      <c r="S31" s="303" t="s">
        <v>769</v>
      </c>
    </row>
    <row r="32" spans="1:20" ht="33" customHeight="1">
      <c r="A32" s="19">
        <v>2015</v>
      </c>
      <c r="B32" s="351">
        <v>1385</v>
      </c>
      <c r="C32" s="303">
        <v>742</v>
      </c>
      <c r="D32" s="303">
        <v>643</v>
      </c>
      <c r="E32" s="351">
        <v>1802</v>
      </c>
      <c r="F32" s="303">
        <v>968</v>
      </c>
      <c r="G32" s="303">
        <v>834</v>
      </c>
      <c r="H32" s="351">
        <v>711</v>
      </c>
      <c r="I32" s="303">
        <v>422</v>
      </c>
      <c r="J32" s="303">
        <v>289</v>
      </c>
      <c r="K32" s="351">
        <v>2260</v>
      </c>
      <c r="L32" s="303">
        <v>1251</v>
      </c>
      <c r="M32" s="303">
        <v>1009</v>
      </c>
      <c r="N32" s="351">
        <v>2249</v>
      </c>
      <c r="O32" s="303">
        <v>1237</v>
      </c>
      <c r="P32" s="303">
        <v>1012</v>
      </c>
      <c r="Q32" s="351">
        <v>3728</v>
      </c>
      <c r="R32" s="303">
        <v>2019</v>
      </c>
      <c r="S32" s="303">
        <v>1709</v>
      </c>
    </row>
    <row r="33" spans="1:19" s="2" customFormat="1" ht="33" customHeight="1">
      <c r="A33" s="237">
        <v>2016</v>
      </c>
      <c r="B33" s="355">
        <f>SUM(B34:B45)</f>
        <v>1256</v>
      </c>
      <c r="C33" s="355">
        <f t="shared" ref="C33:S33" si="9">SUM(C34:C45)</f>
        <v>676</v>
      </c>
      <c r="D33" s="355">
        <f t="shared" si="9"/>
        <v>580</v>
      </c>
      <c r="E33" s="355">
        <f t="shared" si="9"/>
        <v>1652</v>
      </c>
      <c r="F33" s="355">
        <f t="shared" si="9"/>
        <v>912</v>
      </c>
      <c r="G33" s="355">
        <f t="shared" si="9"/>
        <v>740</v>
      </c>
      <c r="H33" s="355">
        <f t="shared" si="9"/>
        <v>718</v>
      </c>
      <c r="I33" s="355">
        <f t="shared" si="9"/>
        <v>414</v>
      </c>
      <c r="J33" s="355">
        <f t="shared" si="9"/>
        <v>304</v>
      </c>
      <c r="K33" s="355">
        <f t="shared" si="9"/>
        <v>2364</v>
      </c>
      <c r="L33" s="355">
        <f t="shared" si="9"/>
        <v>1312</v>
      </c>
      <c r="M33" s="355">
        <f t="shared" si="9"/>
        <v>1052</v>
      </c>
      <c r="N33" s="355">
        <f t="shared" si="9"/>
        <v>2079</v>
      </c>
      <c r="O33" s="355">
        <f t="shared" si="9"/>
        <v>1127</v>
      </c>
      <c r="P33" s="355">
        <f t="shared" si="9"/>
        <v>952</v>
      </c>
      <c r="Q33" s="355">
        <f t="shared" si="9"/>
        <v>3527</v>
      </c>
      <c r="R33" s="355">
        <f t="shared" si="9"/>
        <v>1876</v>
      </c>
      <c r="S33" s="355">
        <f t="shared" si="9"/>
        <v>1651</v>
      </c>
    </row>
    <row r="34" spans="1:19" ht="33" customHeight="1">
      <c r="A34" s="240">
        <v>1</v>
      </c>
      <c r="B34" s="351">
        <f>SUM(C34:D34)</f>
        <v>108</v>
      </c>
      <c r="C34" s="303">
        <v>58</v>
      </c>
      <c r="D34" s="303">
        <v>50</v>
      </c>
      <c r="E34" s="351">
        <f>SUM(F34:G34)</f>
        <v>180</v>
      </c>
      <c r="F34" s="303">
        <v>91</v>
      </c>
      <c r="G34" s="303">
        <v>89</v>
      </c>
      <c r="H34" s="351">
        <f>SUM(I34:J34)</f>
        <v>64</v>
      </c>
      <c r="I34" s="303">
        <v>36</v>
      </c>
      <c r="J34" s="303">
        <v>28</v>
      </c>
      <c r="K34" s="351">
        <f>SUM(L34:M34)</f>
        <v>197</v>
      </c>
      <c r="L34" s="303">
        <v>110</v>
      </c>
      <c r="M34" s="303">
        <v>87</v>
      </c>
      <c r="N34" s="351">
        <f>SUM(O34:P34)</f>
        <v>186</v>
      </c>
      <c r="O34" s="303">
        <v>102</v>
      </c>
      <c r="P34" s="303">
        <v>84</v>
      </c>
      <c r="Q34" s="351">
        <f>SUM(R34:S34)</f>
        <v>341</v>
      </c>
      <c r="R34" s="303">
        <v>198</v>
      </c>
      <c r="S34" s="303">
        <v>143</v>
      </c>
    </row>
    <row r="35" spans="1:19" ht="33" customHeight="1">
      <c r="A35" s="240">
        <v>2</v>
      </c>
      <c r="B35" s="351">
        <f t="shared" ref="B35:B45" si="10">SUM(C35:D35)</f>
        <v>162</v>
      </c>
      <c r="C35" s="303">
        <v>103</v>
      </c>
      <c r="D35" s="303">
        <v>59</v>
      </c>
      <c r="E35" s="351">
        <f t="shared" ref="E35:E45" si="11">SUM(F35:G35)</f>
        <v>191</v>
      </c>
      <c r="F35" s="303">
        <v>104</v>
      </c>
      <c r="G35" s="303">
        <v>87</v>
      </c>
      <c r="H35" s="351">
        <f t="shared" ref="H35:H45" si="12">SUM(I35:J35)</f>
        <v>99</v>
      </c>
      <c r="I35" s="303">
        <v>59</v>
      </c>
      <c r="J35" s="303">
        <v>40</v>
      </c>
      <c r="K35" s="351">
        <f t="shared" ref="K35:K45" si="13">SUM(L35:M35)</f>
        <v>276</v>
      </c>
      <c r="L35" s="303">
        <v>149</v>
      </c>
      <c r="M35" s="303">
        <v>127</v>
      </c>
      <c r="N35" s="351">
        <f t="shared" ref="N35:N45" si="14">SUM(O35:P35)</f>
        <v>222</v>
      </c>
      <c r="O35" s="303">
        <v>118</v>
      </c>
      <c r="P35" s="303">
        <v>104</v>
      </c>
      <c r="Q35" s="351">
        <f t="shared" ref="Q35:Q45" si="15">SUM(R35:S35)</f>
        <v>407</v>
      </c>
      <c r="R35" s="303">
        <v>212</v>
      </c>
      <c r="S35" s="303">
        <v>195</v>
      </c>
    </row>
    <row r="36" spans="1:19" ht="33" customHeight="1">
      <c r="A36" s="240">
        <v>3</v>
      </c>
      <c r="B36" s="351">
        <f t="shared" si="10"/>
        <v>161</v>
      </c>
      <c r="C36" s="303">
        <v>89</v>
      </c>
      <c r="D36" s="303">
        <v>72</v>
      </c>
      <c r="E36" s="351">
        <f t="shared" si="11"/>
        <v>184</v>
      </c>
      <c r="F36" s="303">
        <v>110</v>
      </c>
      <c r="G36" s="303">
        <v>74</v>
      </c>
      <c r="H36" s="351">
        <f t="shared" si="12"/>
        <v>78</v>
      </c>
      <c r="I36" s="303">
        <v>47</v>
      </c>
      <c r="J36" s="303">
        <v>31</v>
      </c>
      <c r="K36" s="351">
        <f t="shared" si="13"/>
        <v>266</v>
      </c>
      <c r="L36" s="303">
        <v>160</v>
      </c>
      <c r="M36" s="303">
        <v>106</v>
      </c>
      <c r="N36" s="351">
        <f t="shared" si="14"/>
        <v>245</v>
      </c>
      <c r="O36" s="303">
        <v>134</v>
      </c>
      <c r="P36" s="303">
        <v>111</v>
      </c>
      <c r="Q36" s="351">
        <f t="shared" si="15"/>
        <v>390</v>
      </c>
      <c r="R36" s="303">
        <v>206</v>
      </c>
      <c r="S36" s="303">
        <v>184</v>
      </c>
    </row>
    <row r="37" spans="1:19" ht="33" customHeight="1">
      <c r="A37" s="240">
        <v>4</v>
      </c>
      <c r="B37" s="351">
        <f t="shared" si="10"/>
        <v>83</v>
      </c>
      <c r="C37" s="303">
        <v>44</v>
      </c>
      <c r="D37" s="303">
        <v>39</v>
      </c>
      <c r="E37" s="351">
        <f t="shared" si="11"/>
        <v>112</v>
      </c>
      <c r="F37" s="303">
        <v>69</v>
      </c>
      <c r="G37" s="303">
        <v>43</v>
      </c>
      <c r="H37" s="351">
        <f t="shared" si="12"/>
        <v>62</v>
      </c>
      <c r="I37" s="303">
        <v>34</v>
      </c>
      <c r="J37" s="303">
        <v>28</v>
      </c>
      <c r="K37" s="351">
        <f t="shared" si="13"/>
        <v>194</v>
      </c>
      <c r="L37" s="303">
        <v>108</v>
      </c>
      <c r="M37" s="303">
        <v>86</v>
      </c>
      <c r="N37" s="351">
        <f t="shared" si="14"/>
        <v>187</v>
      </c>
      <c r="O37" s="303">
        <v>92</v>
      </c>
      <c r="P37" s="303">
        <v>95</v>
      </c>
      <c r="Q37" s="351">
        <f t="shared" si="15"/>
        <v>297</v>
      </c>
      <c r="R37" s="303">
        <v>143</v>
      </c>
      <c r="S37" s="303">
        <v>154</v>
      </c>
    </row>
    <row r="38" spans="1:19" ht="33" customHeight="1">
      <c r="A38" s="240">
        <v>5</v>
      </c>
      <c r="B38" s="351">
        <f t="shared" si="10"/>
        <v>89</v>
      </c>
      <c r="C38" s="303">
        <v>46</v>
      </c>
      <c r="D38" s="303">
        <v>43</v>
      </c>
      <c r="E38" s="351">
        <f t="shared" si="11"/>
        <v>94</v>
      </c>
      <c r="F38" s="303">
        <v>58</v>
      </c>
      <c r="G38" s="303">
        <v>36</v>
      </c>
      <c r="H38" s="351">
        <f t="shared" si="12"/>
        <v>40</v>
      </c>
      <c r="I38" s="303">
        <v>27</v>
      </c>
      <c r="J38" s="303">
        <v>13</v>
      </c>
      <c r="K38" s="351">
        <f t="shared" si="13"/>
        <v>151</v>
      </c>
      <c r="L38" s="303">
        <v>79</v>
      </c>
      <c r="M38" s="303">
        <v>72</v>
      </c>
      <c r="N38" s="351">
        <f t="shared" si="14"/>
        <v>118</v>
      </c>
      <c r="O38" s="303">
        <v>60</v>
      </c>
      <c r="P38" s="303">
        <v>58</v>
      </c>
      <c r="Q38" s="351">
        <f t="shared" si="15"/>
        <v>267</v>
      </c>
      <c r="R38" s="303">
        <v>143</v>
      </c>
      <c r="S38" s="303">
        <v>124</v>
      </c>
    </row>
    <row r="39" spans="1:19" ht="33" customHeight="1">
      <c r="A39" s="240">
        <v>6</v>
      </c>
      <c r="B39" s="351">
        <f t="shared" si="10"/>
        <v>85</v>
      </c>
      <c r="C39" s="303">
        <v>39</v>
      </c>
      <c r="D39" s="303">
        <v>46</v>
      </c>
      <c r="E39" s="351">
        <f t="shared" si="11"/>
        <v>123</v>
      </c>
      <c r="F39" s="303">
        <v>58</v>
      </c>
      <c r="G39" s="303">
        <v>65</v>
      </c>
      <c r="H39" s="351">
        <f t="shared" si="12"/>
        <v>54</v>
      </c>
      <c r="I39" s="303">
        <v>28</v>
      </c>
      <c r="J39" s="303">
        <v>26</v>
      </c>
      <c r="K39" s="351">
        <f t="shared" si="13"/>
        <v>172</v>
      </c>
      <c r="L39" s="303">
        <v>100</v>
      </c>
      <c r="M39" s="303">
        <v>72</v>
      </c>
      <c r="N39" s="351">
        <f t="shared" si="14"/>
        <v>154</v>
      </c>
      <c r="O39" s="303">
        <v>83</v>
      </c>
      <c r="P39" s="303">
        <v>71</v>
      </c>
      <c r="Q39" s="351">
        <f t="shared" si="15"/>
        <v>260</v>
      </c>
      <c r="R39" s="303">
        <v>141</v>
      </c>
      <c r="S39" s="303">
        <v>119</v>
      </c>
    </row>
    <row r="40" spans="1:19" ht="33" customHeight="1">
      <c r="A40" s="240">
        <v>7</v>
      </c>
      <c r="B40" s="351">
        <f t="shared" si="10"/>
        <v>53</v>
      </c>
      <c r="C40" s="303">
        <v>27</v>
      </c>
      <c r="D40" s="303">
        <v>26</v>
      </c>
      <c r="E40" s="351">
        <f t="shared" si="11"/>
        <v>88</v>
      </c>
      <c r="F40" s="303">
        <v>44</v>
      </c>
      <c r="G40" s="303">
        <v>44</v>
      </c>
      <c r="H40" s="351">
        <f t="shared" si="12"/>
        <v>39</v>
      </c>
      <c r="I40" s="303">
        <v>20</v>
      </c>
      <c r="J40" s="303">
        <v>19</v>
      </c>
      <c r="K40" s="351">
        <f t="shared" si="13"/>
        <v>163</v>
      </c>
      <c r="L40" s="303">
        <v>99</v>
      </c>
      <c r="M40" s="303">
        <v>64</v>
      </c>
      <c r="N40" s="351">
        <f t="shared" si="14"/>
        <v>150</v>
      </c>
      <c r="O40" s="303">
        <v>82</v>
      </c>
      <c r="P40" s="303">
        <v>68</v>
      </c>
      <c r="Q40" s="351">
        <f t="shared" si="15"/>
        <v>209</v>
      </c>
      <c r="R40" s="303">
        <v>106</v>
      </c>
      <c r="S40" s="303">
        <v>103</v>
      </c>
    </row>
    <row r="41" spans="1:19" ht="33" customHeight="1">
      <c r="A41" s="240">
        <v>8</v>
      </c>
      <c r="B41" s="351">
        <f t="shared" si="10"/>
        <v>101</v>
      </c>
      <c r="C41" s="303">
        <v>53</v>
      </c>
      <c r="D41" s="303">
        <v>48</v>
      </c>
      <c r="E41" s="351">
        <f t="shared" si="11"/>
        <v>149</v>
      </c>
      <c r="F41" s="303">
        <v>83</v>
      </c>
      <c r="G41" s="303">
        <v>66</v>
      </c>
      <c r="H41" s="351">
        <f t="shared" si="12"/>
        <v>60</v>
      </c>
      <c r="I41" s="303">
        <v>35</v>
      </c>
      <c r="J41" s="303">
        <v>25</v>
      </c>
      <c r="K41" s="351">
        <f t="shared" si="13"/>
        <v>175</v>
      </c>
      <c r="L41" s="303">
        <v>92</v>
      </c>
      <c r="M41" s="303">
        <v>83</v>
      </c>
      <c r="N41" s="351">
        <f t="shared" si="14"/>
        <v>162</v>
      </c>
      <c r="O41" s="303">
        <v>84</v>
      </c>
      <c r="P41" s="303">
        <v>78</v>
      </c>
      <c r="Q41" s="351">
        <f t="shared" si="15"/>
        <v>287</v>
      </c>
      <c r="R41" s="303">
        <v>151</v>
      </c>
      <c r="S41" s="303">
        <v>136</v>
      </c>
    </row>
    <row r="42" spans="1:19" ht="33" customHeight="1">
      <c r="A42" s="240">
        <v>9</v>
      </c>
      <c r="B42" s="351">
        <f t="shared" si="10"/>
        <v>99</v>
      </c>
      <c r="C42" s="303">
        <v>53</v>
      </c>
      <c r="D42" s="303">
        <v>46</v>
      </c>
      <c r="E42" s="351">
        <f t="shared" si="11"/>
        <v>165</v>
      </c>
      <c r="F42" s="303">
        <v>94</v>
      </c>
      <c r="G42" s="303">
        <v>71</v>
      </c>
      <c r="H42" s="351">
        <f t="shared" si="12"/>
        <v>80</v>
      </c>
      <c r="I42" s="303">
        <v>51</v>
      </c>
      <c r="J42" s="303">
        <v>29</v>
      </c>
      <c r="K42" s="351">
        <f t="shared" si="13"/>
        <v>201</v>
      </c>
      <c r="L42" s="303">
        <v>108</v>
      </c>
      <c r="M42" s="303">
        <v>93</v>
      </c>
      <c r="N42" s="351">
        <f t="shared" si="14"/>
        <v>148</v>
      </c>
      <c r="O42" s="303">
        <v>85</v>
      </c>
      <c r="P42" s="303">
        <v>63</v>
      </c>
      <c r="Q42" s="351">
        <f t="shared" si="15"/>
        <v>268</v>
      </c>
      <c r="R42" s="303">
        <v>144</v>
      </c>
      <c r="S42" s="303">
        <v>124</v>
      </c>
    </row>
    <row r="43" spans="1:19" ht="33" customHeight="1">
      <c r="A43" s="240">
        <v>10</v>
      </c>
      <c r="B43" s="351">
        <f t="shared" si="10"/>
        <v>112</v>
      </c>
      <c r="C43" s="303">
        <v>55</v>
      </c>
      <c r="D43" s="303">
        <v>57</v>
      </c>
      <c r="E43" s="351">
        <f t="shared" si="11"/>
        <v>129</v>
      </c>
      <c r="F43" s="303">
        <v>67</v>
      </c>
      <c r="G43" s="303">
        <v>62</v>
      </c>
      <c r="H43" s="351">
        <f t="shared" si="12"/>
        <v>34</v>
      </c>
      <c r="I43" s="303">
        <v>14</v>
      </c>
      <c r="J43" s="303">
        <v>20</v>
      </c>
      <c r="K43" s="351">
        <f t="shared" si="13"/>
        <v>205</v>
      </c>
      <c r="L43" s="303">
        <v>122</v>
      </c>
      <c r="M43" s="303">
        <v>83</v>
      </c>
      <c r="N43" s="351">
        <f t="shared" si="14"/>
        <v>196</v>
      </c>
      <c r="O43" s="303">
        <v>111</v>
      </c>
      <c r="P43" s="303">
        <v>85</v>
      </c>
      <c r="Q43" s="351">
        <f t="shared" si="15"/>
        <v>267</v>
      </c>
      <c r="R43" s="303">
        <v>148</v>
      </c>
      <c r="S43" s="303">
        <v>119</v>
      </c>
    </row>
    <row r="44" spans="1:19" ht="33" customHeight="1">
      <c r="A44" s="240">
        <v>11</v>
      </c>
      <c r="B44" s="351">
        <f t="shared" si="10"/>
        <v>97</v>
      </c>
      <c r="C44" s="303">
        <v>49</v>
      </c>
      <c r="D44" s="303">
        <v>48</v>
      </c>
      <c r="E44" s="351">
        <f t="shared" si="11"/>
        <v>95</v>
      </c>
      <c r="F44" s="303">
        <v>54</v>
      </c>
      <c r="G44" s="303">
        <v>41</v>
      </c>
      <c r="H44" s="351">
        <f t="shared" si="12"/>
        <v>48</v>
      </c>
      <c r="I44" s="303">
        <v>33</v>
      </c>
      <c r="J44" s="303">
        <v>15</v>
      </c>
      <c r="K44" s="351">
        <f t="shared" si="13"/>
        <v>177</v>
      </c>
      <c r="L44" s="303">
        <v>85</v>
      </c>
      <c r="M44" s="303">
        <v>92</v>
      </c>
      <c r="N44" s="351">
        <f t="shared" si="14"/>
        <v>145</v>
      </c>
      <c r="O44" s="303">
        <v>81</v>
      </c>
      <c r="P44" s="303">
        <v>64</v>
      </c>
      <c r="Q44" s="351">
        <f t="shared" si="15"/>
        <v>239</v>
      </c>
      <c r="R44" s="303">
        <v>131</v>
      </c>
      <c r="S44" s="303">
        <v>108</v>
      </c>
    </row>
    <row r="45" spans="1:19" ht="33" customHeight="1" thickBot="1">
      <c r="A45" s="242">
        <v>12</v>
      </c>
      <c r="B45" s="353">
        <f t="shared" si="10"/>
        <v>106</v>
      </c>
      <c r="C45" s="359">
        <v>60</v>
      </c>
      <c r="D45" s="359">
        <v>46</v>
      </c>
      <c r="E45" s="353">
        <f t="shared" si="11"/>
        <v>142</v>
      </c>
      <c r="F45" s="359">
        <v>80</v>
      </c>
      <c r="G45" s="359">
        <v>62</v>
      </c>
      <c r="H45" s="353">
        <f t="shared" si="12"/>
        <v>60</v>
      </c>
      <c r="I45" s="359">
        <v>30</v>
      </c>
      <c r="J45" s="359">
        <v>30</v>
      </c>
      <c r="K45" s="353">
        <f t="shared" si="13"/>
        <v>187</v>
      </c>
      <c r="L45" s="359">
        <v>100</v>
      </c>
      <c r="M45" s="359">
        <v>87</v>
      </c>
      <c r="N45" s="353">
        <f t="shared" si="14"/>
        <v>166</v>
      </c>
      <c r="O45" s="359">
        <v>95</v>
      </c>
      <c r="P45" s="359">
        <v>71</v>
      </c>
      <c r="Q45" s="353">
        <f t="shared" si="15"/>
        <v>295</v>
      </c>
      <c r="R45" s="359">
        <v>153</v>
      </c>
      <c r="S45" s="359">
        <v>142</v>
      </c>
    </row>
    <row r="46" spans="1:19" ht="18" customHeight="1">
      <c r="A46" s="296" t="s">
        <v>770</v>
      </c>
      <c r="B46" s="296"/>
      <c r="C46" s="297"/>
      <c r="D46" s="297"/>
      <c r="E46" s="296"/>
      <c r="F46" s="297"/>
      <c r="G46" s="297"/>
      <c r="H46" s="296"/>
      <c r="I46" s="297"/>
      <c r="J46" s="297"/>
      <c r="K46" s="296"/>
      <c r="L46" s="297"/>
      <c r="M46" s="297"/>
      <c r="N46" s="296"/>
      <c r="O46" s="297"/>
      <c r="P46" s="902" t="s">
        <v>766</v>
      </c>
      <c r="Q46" s="902"/>
      <c r="R46" s="902"/>
      <c r="S46" s="902"/>
    </row>
    <row r="47" spans="1:19" ht="20.25">
      <c r="A47" s="812" t="s">
        <v>778</v>
      </c>
      <c r="B47" s="812"/>
      <c r="C47" s="812"/>
      <c r="D47" s="812"/>
      <c r="E47" s="812"/>
      <c r="F47" s="812"/>
      <c r="G47" s="812"/>
      <c r="H47" s="812"/>
      <c r="I47" s="812"/>
      <c r="J47" s="812"/>
      <c r="K47" s="812" t="s">
        <v>779</v>
      </c>
      <c r="L47" s="812"/>
      <c r="M47" s="812"/>
      <c r="N47" s="812"/>
      <c r="O47" s="812"/>
      <c r="P47" s="812"/>
      <c r="Q47" s="812"/>
      <c r="R47" s="812"/>
      <c r="S47" s="812"/>
    </row>
    <row r="48" spans="1:19" ht="15" thickBot="1">
      <c r="A48" s="53" t="s">
        <v>687</v>
      </c>
      <c r="B48" s="53"/>
      <c r="C48" s="290"/>
      <c r="D48" s="291"/>
      <c r="E48" s="53"/>
      <c r="F48" s="290"/>
      <c r="G48" s="291"/>
      <c r="H48" s="53"/>
      <c r="I48" s="290"/>
      <c r="J48" s="291"/>
      <c r="K48" s="53"/>
      <c r="L48" s="290"/>
      <c r="M48" s="291"/>
      <c r="N48" s="53"/>
      <c r="O48" s="290"/>
      <c r="P48" s="291"/>
      <c r="Q48" s="898" t="s">
        <v>311</v>
      </c>
      <c r="R48" s="898"/>
      <c r="S48" s="898"/>
    </row>
    <row r="49" spans="1:19" ht="32.25" customHeight="1">
      <c r="A49" s="298" t="s">
        <v>688</v>
      </c>
      <c r="B49" s="900" t="s">
        <v>689</v>
      </c>
      <c r="C49" s="900"/>
      <c r="D49" s="901"/>
      <c r="E49" s="899" t="s">
        <v>690</v>
      </c>
      <c r="F49" s="900"/>
      <c r="G49" s="901"/>
      <c r="H49" s="899" t="s">
        <v>691</v>
      </c>
      <c r="I49" s="900"/>
      <c r="J49" s="901"/>
      <c r="K49" s="899" t="s">
        <v>692</v>
      </c>
      <c r="L49" s="900"/>
      <c r="M49" s="901"/>
      <c r="N49" s="899" t="s">
        <v>693</v>
      </c>
      <c r="O49" s="900"/>
      <c r="P49" s="901"/>
      <c r="Q49" s="899" t="s">
        <v>694</v>
      </c>
      <c r="R49" s="900"/>
      <c r="S49" s="901"/>
    </row>
    <row r="50" spans="1:19" ht="32.25" customHeight="1">
      <c r="A50" s="293" t="s">
        <v>695</v>
      </c>
      <c r="B50" s="299"/>
      <c r="C50" s="295" t="s">
        <v>696</v>
      </c>
      <c r="D50" s="295" t="s">
        <v>776</v>
      </c>
      <c r="E50" s="294"/>
      <c r="F50" s="295" t="s">
        <v>696</v>
      </c>
      <c r="G50" s="295" t="s">
        <v>776</v>
      </c>
      <c r="H50" s="306"/>
      <c r="I50" s="295" t="s">
        <v>780</v>
      </c>
      <c r="J50" s="295" t="s">
        <v>679</v>
      </c>
      <c r="K50" s="294"/>
      <c r="L50" s="295" t="s">
        <v>696</v>
      </c>
      <c r="M50" s="295" t="s">
        <v>679</v>
      </c>
      <c r="N50" s="294"/>
      <c r="O50" s="295" t="s">
        <v>696</v>
      </c>
      <c r="P50" s="295" t="s">
        <v>679</v>
      </c>
      <c r="Q50" s="294"/>
      <c r="R50" s="295" t="s">
        <v>696</v>
      </c>
      <c r="S50" s="295" t="s">
        <v>679</v>
      </c>
    </row>
    <row r="51" spans="1:19" ht="33.75" customHeight="1">
      <c r="A51" s="19">
        <v>2011</v>
      </c>
      <c r="B51" s="365">
        <v>2315</v>
      </c>
      <c r="C51" s="303" t="s">
        <v>769</v>
      </c>
      <c r="D51" s="303" t="s">
        <v>769</v>
      </c>
      <c r="E51" s="354">
        <v>1812</v>
      </c>
      <c r="F51" s="303" t="s">
        <v>769</v>
      </c>
      <c r="G51" s="303" t="s">
        <v>769</v>
      </c>
      <c r="H51" s="354">
        <v>2678</v>
      </c>
      <c r="I51" s="303" t="s">
        <v>769</v>
      </c>
      <c r="J51" s="303" t="s">
        <v>769</v>
      </c>
      <c r="K51" s="354">
        <v>1964</v>
      </c>
      <c r="L51" s="303" t="s">
        <v>769</v>
      </c>
      <c r="M51" s="303" t="s">
        <v>769</v>
      </c>
      <c r="N51" s="354">
        <v>504</v>
      </c>
      <c r="O51" s="303" t="s">
        <v>769</v>
      </c>
      <c r="P51" s="303" t="s">
        <v>769</v>
      </c>
      <c r="Q51" s="303" t="s">
        <v>769</v>
      </c>
      <c r="R51" s="303" t="s">
        <v>769</v>
      </c>
      <c r="S51" s="303" t="s">
        <v>769</v>
      </c>
    </row>
    <row r="52" spans="1:19" ht="33.75" customHeight="1">
      <c r="A52" s="19">
        <v>2012</v>
      </c>
      <c r="B52" s="352">
        <v>1746</v>
      </c>
      <c r="C52" s="303" t="s">
        <v>769</v>
      </c>
      <c r="D52" s="303" t="s">
        <v>769</v>
      </c>
      <c r="E52" s="351">
        <v>1382</v>
      </c>
      <c r="F52" s="303" t="s">
        <v>769</v>
      </c>
      <c r="G52" s="303" t="s">
        <v>769</v>
      </c>
      <c r="H52" s="351">
        <v>2330</v>
      </c>
      <c r="I52" s="303" t="s">
        <v>769</v>
      </c>
      <c r="J52" s="303" t="s">
        <v>769</v>
      </c>
      <c r="K52" s="351">
        <v>1628</v>
      </c>
      <c r="L52" s="303" t="s">
        <v>769</v>
      </c>
      <c r="M52" s="303" t="s">
        <v>769</v>
      </c>
      <c r="N52" s="351">
        <v>366</v>
      </c>
      <c r="O52" s="303" t="s">
        <v>769</v>
      </c>
      <c r="P52" s="303" t="s">
        <v>769</v>
      </c>
      <c r="Q52" s="303" t="s">
        <v>769</v>
      </c>
      <c r="R52" s="303" t="s">
        <v>769</v>
      </c>
      <c r="S52" s="303" t="s">
        <v>769</v>
      </c>
    </row>
    <row r="53" spans="1:19" ht="33.75" customHeight="1">
      <c r="A53" s="19">
        <v>2013</v>
      </c>
      <c r="B53" s="352">
        <v>1961</v>
      </c>
      <c r="C53" s="351">
        <v>1022</v>
      </c>
      <c r="D53" s="351">
        <v>939</v>
      </c>
      <c r="E53" s="351">
        <v>1726</v>
      </c>
      <c r="F53" s="351">
        <v>888</v>
      </c>
      <c r="G53" s="351">
        <v>838</v>
      </c>
      <c r="H53" s="351">
        <v>2595</v>
      </c>
      <c r="I53" s="351">
        <v>1409</v>
      </c>
      <c r="J53" s="351">
        <v>1186</v>
      </c>
      <c r="K53" s="351">
        <v>1925</v>
      </c>
      <c r="L53" s="351">
        <v>1080</v>
      </c>
      <c r="M53" s="351">
        <v>845</v>
      </c>
      <c r="N53" s="351">
        <v>441</v>
      </c>
      <c r="O53" s="351">
        <v>247</v>
      </c>
      <c r="P53" s="351">
        <v>194</v>
      </c>
      <c r="Q53" s="351">
        <v>184</v>
      </c>
      <c r="R53" s="351">
        <v>95</v>
      </c>
      <c r="S53" s="351">
        <v>89</v>
      </c>
    </row>
    <row r="54" spans="1:19" ht="33.75" customHeight="1">
      <c r="A54" s="19">
        <v>2014</v>
      </c>
      <c r="B54" s="352">
        <v>2131</v>
      </c>
      <c r="C54" s="303" t="s">
        <v>769</v>
      </c>
      <c r="D54" s="303" t="s">
        <v>769</v>
      </c>
      <c r="E54" s="351">
        <v>1788</v>
      </c>
      <c r="F54" s="303" t="s">
        <v>769</v>
      </c>
      <c r="G54" s="303" t="s">
        <v>769</v>
      </c>
      <c r="H54" s="351">
        <v>2615</v>
      </c>
      <c r="I54" s="303" t="s">
        <v>769</v>
      </c>
      <c r="J54" s="303" t="s">
        <v>769</v>
      </c>
      <c r="K54" s="351">
        <v>1989</v>
      </c>
      <c r="L54" s="303" t="s">
        <v>769</v>
      </c>
      <c r="M54" s="303" t="s">
        <v>769</v>
      </c>
      <c r="N54" s="351">
        <v>563</v>
      </c>
      <c r="O54" s="303" t="s">
        <v>769</v>
      </c>
      <c r="P54" s="303" t="s">
        <v>769</v>
      </c>
      <c r="Q54" s="351">
        <v>197</v>
      </c>
      <c r="R54" s="303" t="s">
        <v>769</v>
      </c>
      <c r="S54" s="303" t="s">
        <v>769</v>
      </c>
    </row>
    <row r="55" spans="1:19" ht="33.75" customHeight="1">
      <c r="A55" s="19">
        <v>2015</v>
      </c>
      <c r="B55" s="351">
        <v>1982</v>
      </c>
      <c r="C55" s="303">
        <v>1028</v>
      </c>
      <c r="D55" s="303">
        <v>954</v>
      </c>
      <c r="E55" s="351">
        <v>1791</v>
      </c>
      <c r="F55" s="303">
        <v>917</v>
      </c>
      <c r="G55" s="303">
        <v>874</v>
      </c>
      <c r="H55" s="351">
        <v>2394</v>
      </c>
      <c r="I55" s="303">
        <v>1318</v>
      </c>
      <c r="J55" s="303">
        <v>1076</v>
      </c>
      <c r="K55" s="351">
        <v>1929</v>
      </c>
      <c r="L55" s="303">
        <v>1042</v>
      </c>
      <c r="M55" s="303">
        <v>887</v>
      </c>
      <c r="N55" s="351">
        <v>581</v>
      </c>
      <c r="O55" s="303">
        <v>296</v>
      </c>
      <c r="P55" s="303">
        <v>285</v>
      </c>
      <c r="Q55" s="351">
        <v>294</v>
      </c>
      <c r="R55" s="303">
        <v>167</v>
      </c>
      <c r="S55" s="303">
        <v>127</v>
      </c>
    </row>
    <row r="56" spans="1:19" s="2" customFormat="1" ht="33.75" customHeight="1">
      <c r="A56" s="237">
        <v>2016</v>
      </c>
      <c r="B56" s="355">
        <f>SUM(B57:B68)</f>
        <v>2044</v>
      </c>
      <c r="C56" s="355">
        <f t="shared" ref="C56:S56" si="16">SUM(C57:C68)</f>
        <v>1081</v>
      </c>
      <c r="D56" s="355">
        <f t="shared" si="16"/>
        <v>963</v>
      </c>
      <c r="E56" s="355">
        <f t="shared" si="16"/>
        <v>1586</v>
      </c>
      <c r="F56" s="355">
        <f t="shared" si="16"/>
        <v>828</v>
      </c>
      <c r="G56" s="355">
        <f t="shared" si="16"/>
        <v>758</v>
      </c>
      <c r="H56" s="355">
        <f t="shared" si="16"/>
        <v>2293</v>
      </c>
      <c r="I56" s="355">
        <f t="shared" si="16"/>
        <v>1266</v>
      </c>
      <c r="J56" s="355">
        <f t="shared" si="16"/>
        <v>1027</v>
      </c>
      <c r="K56" s="355">
        <f t="shared" si="16"/>
        <v>1844</v>
      </c>
      <c r="L56" s="355">
        <f t="shared" si="16"/>
        <v>1027</v>
      </c>
      <c r="M56" s="355">
        <f t="shared" si="16"/>
        <v>817</v>
      </c>
      <c r="N56" s="355">
        <f t="shared" si="16"/>
        <v>675</v>
      </c>
      <c r="O56" s="355">
        <f t="shared" si="16"/>
        <v>346</v>
      </c>
      <c r="P56" s="355">
        <f t="shared" si="16"/>
        <v>329</v>
      </c>
      <c r="Q56" s="355">
        <f t="shared" si="16"/>
        <v>343</v>
      </c>
      <c r="R56" s="355">
        <f t="shared" si="16"/>
        <v>182</v>
      </c>
      <c r="S56" s="355">
        <f t="shared" si="16"/>
        <v>161</v>
      </c>
    </row>
    <row r="57" spans="1:19" ht="33.75" customHeight="1">
      <c r="A57" s="240">
        <v>1</v>
      </c>
      <c r="B57" s="351">
        <f>SUM(C57:D57)</f>
        <v>186</v>
      </c>
      <c r="C57" s="303">
        <v>94</v>
      </c>
      <c r="D57" s="303">
        <v>92</v>
      </c>
      <c r="E57" s="351">
        <f>SUM(F57:G57)</f>
        <v>162</v>
      </c>
      <c r="F57" s="303">
        <v>74</v>
      </c>
      <c r="G57" s="303">
        <v>88</v>
      </c>
      <c r="H57" s="351">
        <f>SUM(I57:J57)</f>
        <v>233</v>
      </c>
      <c r="I57" s="303">
        <v>129</v>
      </c>
      <c r="J57" s="303">
        <v>104</v>
      </c>
      <c r="K57" s="351">
        <f>SUM(L57:M57)</f>
        <v>161</v>
      </c>
      <c r="L57" s="303">
        <v>96</v>
      </c>
      <c r="M57" s="303">
        <v>65</v>
      </c>
      <c r="N57" s="351">
        <f>SUM(O57:P57)</f>
        <v>80</v>
      </c>
      <c r="O57" s="303">
        <v>37</v>
      </c>
      <c r="P57" s="303">
        <v>43</v>
      </c>
      <c r="Q57" s="351">
        <f>SUM(R57:S57)</f>
        <v>32</v>
      </c>
      <c r="R57" s="303">
        <v>15</v>
      </c>
      <c r="S57" s="303">
        <v>17</v>
      </c>
    </row>
    <row r="58" spans="1:19" ht="33.75" customHeight="1">
      <c r="A58" s="240">
        <v>2</v>
      </c>
      <c r="B58" s="351">
        <f t="shared" ref="B58:B68" si="17">SUM(C58:D58)</f>
        <v>237</v>
      </c>
      <c r="C58" s="303">
        <v>122</v>
      </c>
      <c r="D58" s="303">
        <v>115</v>
      </c>
      <c r="E58" s="351">
        <f t="shared" ref="E58:E68" si="18">SUM(F58:G58)</f>
        <v>175</v>
      </c>
      <c r="F58" s="303">
        <v>106</v>
      </c>
      <c r="G58" s="303">
        <v>69</v>
      </c>
      <c r="H58" s="351">
        <f t="shared" ref="H58:H68" si="19">SUM(I58:J58)</f>
        <v>296</v>
      </c>
      <c r="I58" s="303">
        <v>167</v>
      </c>
      <c r="J58" s="303">
        <v>129</v>
      </c>
      <c r="K58" s="351">
        <f t="shared" ref="K58:K68" si="20">SUM(L58:M58)</f>
        <v>207</v>
      </c>
      <c r="L58" s="303">
        <v>110</v>
      </c>
      <c r="M58" s="303">
        <v>97</v>
      </c>
      <c r="N58" s="351">
        <f t="shared" ref="N58:N68" si="21">SUM(O58:P58)</f>
        <v>70</v>
      </c>
      <c r="O58" s="303">
        <v>37</v>
      </c>
      <c r="P58" s="303">
        <v>33</v>
      </c>
      <c r="Q58" s="351">
        <f t="shared" ref="Q58:Q68" si="22">SUM(R58:S58)</f>
        <v>39</v>
      </c>
      <c r="R58" s="303">
        <v>22</v>
      </c>
      <c r="S58" s="303">
        <v>17</v>
      </c>
    </row>
    <row r="59" spans="1:19" ht="33.75" customHeight="1">
      <c r="A59" s="240">
        <v>3</v>
      </c>
      <c r="B59" s="351">
        <f t="shared" si="17"/>
        <v>251</v>
      </c>
      <c r="C59" s="303">
        <v>125</v>
      </c>
      <c r="D59" s="303">
        <v>126</v>
      </c>
      <c r="E59" s="351">
        <f t="shared" si="18"/>
        <v>171</v>
      </c>
      <c r="F59" s="303">
        <v>94</v>
      </c>
      <c r="G59" s="303">
        <v>77</v>
      </c>
      <c r="H59" s="351">
        <f t="shared" si="19"/>
        <v>220</v>
      </c>
      <c r="I59" s="303">
        <v>134</v>
      </c>
      <c r="J59" s="303">
        <v>86</v>
      </c>
      <c r="K59" s="351">
        <f t="shared" si="20"/>
        <v>208</v>
      </c>
      <c r="L59" s="303">
        <v>122</v>
      </c>
      <c r="M59" s="303">
        <v>86</v>
      </c>
      <c r="N59" s="351">
        <f t="shared" si="21"/>
        <v>59</v>
      </c>
      <c r="O59" s="303">
        <v>30</v>
      </c>
      <c r="P59" s="303">
        <v>29</v>
      </c>
      <c r="Q59" s="351">
        <f t="shared" si="22"/>
        <v>25</v>
      </c>
      <c r="R59" s="303">
        <v>10</v>
      </c>
      <c r="S59" s="303">
        <v>15</v>
      </c>
    </row>
    <row r="60" spans="1:19" ht="33.75" customHeight="1">
      <c r="A60" s="240">
        <v>4</v>
      </c>
      <c r="B60" s="351">
        <f t="shared" si="17"/>
        <v>152</v>
      </c>
      <c r="C60" s="303">
        <v>83</v>
      </c>
      <c r="D60" s="303">
        <v>69</v>
      </c>
      <c r="E60" s="351">
        <f t="shared" si="18"/>
        <v>134</v>
      </c>
      <c r="F60" s="303">
        <v>80</v>
      </c>
      <c r="G60" s="303">
        <v>54</v>
      </c>
      <c r="H60" s="351">
        <f t="shared" si="19"/>
        <v>206</v>
      </c>
      <c r="I60" s="303">
        <v>102</v>
      </c>
      <c r="J60" s="303">
        <v>104</v>
      </c>
      <c r="K60" s="351">
        <f t="shared" si="20"/>
        <v>129</v>
      </c>
      <c r="L60" s="303">
        <v>72</v>
      </c>
      <c r="M60" s="303">
        <v>57</v>
      </c>
      <c r="N60" s="351">
        <f t="shared" si="21"/>
        <v>66</v>
      </c>
      <c r="O60" s="303">
        <v>33</v>
      </c>
      <c r="P60" s="303">
        <v>33</v>
      </c>
      <c r="Q60" s="351">
        <f t="shared" si="22"/>
        <v>25</v>
      </c>
      <c r="R60" s="303">
        <v>13</v>
      </c>
      <c r="S60" s="303">
        <v>12</v>
      </c>
    </row>
    <row r="61" spans="1:19" ht="33.75" customHeight="1">
      <c r="A61" s="240">
        <v>5</v>
      </c>
      <c r="B61" s="351">
        <f t="shared" si="17"/>
        <v>159</v>
      </c>
      <c r="C61" s="303">
        <v>79</v>
      </c>
      <c r="D61" s="303">
        <v>80</v>
      </c>
      <c r="E61" s="351">
        <f t="shared" si="18"/>
        <v>93</v>
      </c>
      <c r="F61" s="303">
        <v>47</v>
      </c>
      <c r="G61" s="303">
        <v>46</v>
      </c>
      <c r="H61" s="351">
        <f t="shared" si="19"/>
        <v>157</v>
      </c>
      <c r="I61" s="303">
        <v>88</v>
      </c>
      <c r="J61" s="303">
        <v>69</v>
      </c>
      <c r="K61" s="351">
        <f t="shared" si="20"/>
        <v>106</v>
      </c>
      <c r="L61" s="303">
        <v>61</v>
      </c>
      <c r="M61" s="303">
        <v>45</v>
      </c>
      <c r="N61" s="351">
        <f t="shared" si="21"/>
        <v>45</v>
      </c>
      <c r="O61" s="303">
        <v>21</v>
      </c>
      <c r="P61" s="303">
        <v>24</v>
      </c>
      <c r="Q61" s="351">
        <f t="shared" si="22"/>
        <v>20</v>
      </c>
      <c r="R61" s="303">
        <v>14</v>
      </c>
      <c r="S61" s="303">
        <v>6</v>
      </c>
    </row>
    <row r="62" spans="1:19" ht="33.75" customHeight="1">
      <c r="A62" s="240">
        <v>6</v>
      </c>
      <c r="B62" s="351">
        <f t="shared" si="17"/>
        <v>147</v>
      </c>
      <c r="C62" s="303">
        <v>82</v>
      </c>
      <c r="D62" s="303">
        <v>65</v>
      </c>
      <c r="E62" s="351">
        <f t="shared" si="18"/>
        <v>105</v>
      </c>
      <c r="F62" s="303">
        <v>58</v>
      </c>
      <c r="G62" s="303">
        <v>47</v>
      </c>
      <c r="H62" s="351">
        <f t="shared" si="19"/>
        <v>178</v>
      </c>
      <c r="I62" s="303">
        <v>96</v>
      </c>
      <c r="J62" s="303">
        <v>82</v>
      </c>
      <c r="K62" s="351">
        <f t="shared" si="20"/>
        <v>138</v>
      </c>
      <c r="L62" s="303">
        <v>71</v>
      </c>
      <c r="M62" s="303">
        <v>67</v>
      </c>
      <c r="N62" s="351">
        <f t="shared" si="21"/>
        <v>46</v>
      </c>
      <c r="O62" s="303">
        <v>25</v>
      </c>
      <c r="P62" s="303">
        <v>21</v>
      </c>
      <c r="Q62" s="351">
        <f t="shared" si="22"/>
        <v>24</v>
      </c>
      <c r="R62" s="303">
        <v>11</v>
      </c>
      <c r="S62" s="303">
        <v>13</v>
      </c>
    </row>
    <row r="63" spans="1:19" ht="33.75" customHeight="1">
      <c r="A63" s="240">
        <v>7</v>
      </c>
      <c r="B63" s="351">
        <f t="shared" si="17"/>
        <v>144</v>
      </c>
      <c r="C63" s="303">
        <v>84</v>
      </c>
      <c r="D63" s="303">
        <v>60</v>
      </c>
      <c r="E63" s="351">
        <f t="shared" si="18"/>
        <v>123</v>
      </c>
      <c r="F63" s="303">
        <v>58</v>
      </c>
      <c r="G63" s="303">
        <v>65</v>
      </c>
      <c r="H63" s="351">
        <f t="shared" si="19"/>
        <v>148</v>
      </c>
      <c r="I63" s="303">
        <v>73</v>
      </c>
      <c r="J63" s="303">
        <v>75</v>
      </c>
      <c r="K63" s="351">
        <f t="shared" si="20"/>
        <v>157</v>
      </c>
      <c r="L63" s="303">
        <v>87</v>
      </c>
      <c r="M63" s="303">
        <v>70</v>
      </c>
      <c r="N63" s="351">
        <f t="shared" si="21"/>
        <v>39</v>
      </c>
      <c r="O63" s="303">
        <v>22</v>
      </c>
      <c r="P63" s="303">
        <v>17</v>
      </c>
      <c r="Q63" s="351">
        <f t="shared" si="22"/>
        <v>37</v>
      </c>
      <c r="R63" s="303">
        <v>19</v>
      </c>
      <c r="S63" s="303">
        <v>18</v>
      </c>
    </row>
    <row r="64" spans="1:19" ht="33.75" customHeight="1">
      <c r="A64" s="240">
        <v>8</v>
      </c>
      <c r="B64" s="351">
        <f t="shared" si="17"/>
        <v>164</v>
      </c>
      <c r="C64" s="303">
        <v>79</v>
      </c>
      <c r="D64" s="303">
        <v>85</v>
      </c>
      <c r="E64" s="351">
        <f t="shared" si="18"/>
        <v>143</v>
      </c>
      <c r="F64" s="303">
        <v>76</v>
      </c>
      <c r="G64" s="303">
        <v>67</v>
      </c>
      <c r="H64" s="351">
        <f t="shared" si="19"/>
        <v>180</v>
      </c>
      <c r="I64" s="303">
        <v>107</v>
      </c>
      <c r="J64" s="303">
        <v>73</v>
      </c>
      <c r="K64" s="351">
        <f t="shared" si="20"/>
        <v>134</v>
      </c>
      <c r="L64" s="303">
        <v>81</v>
      </c>
      <c r="M64" s="303">
        <v>53</v>
      </c>
      <c r="N64" s="351">
        <f t="shared" si="21"/>
        <v>60</v>
      </c>
      <c r="O64" s="303">
        <v>27</v>
      </c>
      <c r="P64" s="303">
        <v>33</v>
      </c>
      <c r="Q64" s="351">
        <f t="shared" si="22"/>
        <v>33</v>
      </c>
      <c r="R64" s="303">
        <v>21</v>
      </c>
      <c r="S64" s="303">
        <v>12</v>
      </c>
    </row>
    <row r="65" spans="1:19" ht="33.75" customHeight="1">
      <c r="A65" s="240">
        <v>9</v>
      </c>
      <c r="B65" s="351">
        <f t="shared" si="17"/>
        <v>145</v>
      </c>
      <c r="C65" s="303">
        <v>84</v>
      </c>
      <c r="D65" s="303">
        <v>61</v>
      </c>
      <c r="E65" s="351">
        <f t="shared" si="18"/>
        <v>105</v>
      </c>
      <c r="F65" s="303">
        <v>57</v>
      </c>
      <c r="G65" s="303">
        <v>48</v>
      </c>
      <c r="H65" s="351">
        <f t="shared" si="19"/>
        <v>189</v>
      </c>
      <c r="I65" s="303">
        <v>108</v>
      </c>
      <c r="J65" s="303">
        <v>81</v>
      </c>
      <c r="K65" s="351">
        <f t="shared" si="20"/>
        <v>175</v>
      </c>
      <c r="L65" s="303">
        <v>95</v>
      </c>
      <c r="M65" s="303">
        <v>80</v>
      </c>
      <c r="N65" s="351">
        <f t="shared" si="21"/>
        <v>63</v>
      </c>
      <c r="O65" s="303">
        <v>35</v>
      </c>
      <c r="P65" s="303">
        <v>28</v>
      </c>
      <c r="Q65" s="351">
        <f t="shared" si="22"/>
        <v>30</v>
      </c>
      <c r="R65" s="303">
        <v>16</v>
      </c>
      <c r="S65" s="303">
        <v>14</v>
      </c>
    </row>
    <row r="66" spans="1:19" ht="33.75" customHeight="1">
      <c r="A66" s="240">
        <v>10</v>
      </c>
      <c r="B66" s="351">
        <f t="shared" si="17"/>
        <v>131</v>
      </c>
      <c r="C66" s="303">
        <v>70</v>
      </c>
      <c r="D66" s="303">
        <v>61</v>
      </c>
      <c r="E66" s="351">
        <f t="shared" si="18"/>
        <v>126</v>
      </c>
      <c r="F66" s="303">
        <v>63</v>
      </c>
      <c r="G66" s="303">
        <v>63</v>
      </c>
      <c r="H66" s="351">
        <f t="shared" si="19"/>
        <v>149</v>
      </c>
      <c r="I66" s="303">
        <v>82</v>
      </c>
      <c r="J66" s="303">
        <v>67</v>
      </c>
      <c r="K66" s="351">
        <f t="shared" si="20"/>
        <v>125</v>
      </c>
      <c r="L66" s="303">
        <v>69</v>
      </c>
      <c r="M66" s="303">
        <v>56</v>
      </c>
      <c r="N66" s="351">
        <f t="shared" si="21"/>
        <v>32</v>
      </c>
      <c r="O66" s="303">
        <v>16</v>
      </c>
      <c r="P66" s="303">
        <v>16</v>
      </c>
      <c r="Q66" s="351">
        <f t="shared" si="22"/>
        <v>27</v>
      </c>
      <c r="R66" s="303">
        <v>13</v>
      </c>
      <c r="S66" s="303">
        <v>14</v>
      </c>
    </row>
    <row r="67" spans="1:19" ht="33.75" customHeight="1">
      <c r="A67" s="240">
        <v>11</v>
      </c>
      <c r="B67" s="351">
        <f t="shared" si="17"/>
        <v>143</v>
      </c>
      <c r="C67" s="303">
        <v>89</v>
      </c>
      <c r="D67" s="303">
        <v>54</v>
      </c>
      <c r="E67" s="351">
        <f t="shared" si="18"/>
        <v>120</v>
      </c>
      <c r="F67" s="303">
        <v>53</v>
      </c>
      <c r="G67" s="303">
        <v>67</v>
      </c>
      <c r="H67" s="351">
        <f t="shared" si="19"/>
        <v>141</v>
      </c>
      <c r="I67" s="303">
        <v>75</v>
      </c>
      <c r="J67" s="303">
        <v>66</v>
      </c>
      <c r="K67" s="351">
        <f t="shared" si="20"/>
        <v>133</v>
      </c>
      <c r="L67" s="303">
        <v>77</v>
      </c>
      <c r="M67" s="303">
        <v>56</v>
      </c>
      <c r="N67" s="351">
        <f t="shared" si="21"/>
        <v>59</v>
      </c>
      <c r="O67" s="303">
        <v>32</v>
      </c>
      <c r="P67" s="303">
        <v>27</v>
      </c>
      <c r="Q67" s="351">
        <f t="shared" si="22"/>
        <v>31</v>
      </c>
      <c r="R67" s="303">
        <v>20</v>
      </c>
      <c r="S67" s="303">
        <v>11</v>
      </c>
    </row>
    <row r="68" spans="1:19" ht="33.75" customHeight="1" thickBot="1">
      <c r="A68" s="242">
        <v>12</v>
      </c>
      <c r="B68" s="353">
        <f t="shared" si="17"/>
        <v>185</v>
      </c>
      <c r="C68" s="359">
        <v>90</v>
      </c>
      <c r="D68" s="359">
        <v>95</v>
      </c>
      <c r="E68" s="353">
        <f t="shared" si="18"/>
        <v>129</v>
      </c>
      <c r="F68" s="359">
        <v>62</v>
      </c>
      <c r="G68" s="359">
        <v>67</v>
      </c>
      <c r="H68" s="353">
        <f t="shared" si="19"/>
        <v>196</v>
      </c>
      <c r="I68" s="359">
        <v>105</v>
      </c>
      <c r="J68" s="359">
        <v>91</v>
      </c>
      <c r="K68" s="353">
        <f t="shared" si="20"/>
        <v>171</v>
      </c>
      <c r="L68" s="359">
        <v>86</v>
      </c>
      <c r="M68" s="359">
        <v>85</v>
      </c>
      <c r="N68" s="353">
        <f t="shared" si="21"/>
        <v>56</v>
      </c>
      <c r="O68" s="359">
        <v>31</v>
      </c>
      <c r="P68" s="359">
        <v>25</v>
      </c>
      <c r="Q68" s="353">
        <f t="shared" si="22"/>
        <v>20</v>
      </c>
      <c r="R68" s="359">
        <v>8</v>
      </c>
      <c r="S68" s="359">
        <v>12</v>
      </c>
    </row>
    <row r="69" spans="1:19" ht="15" customHeight="1">
      <c r="A69" s="296" t="s">
        <v>770</v>
      </c>
      <c r="B69" s="296"/>
      <c r="C69" s="297"/>
      <c r="D69" s="297"/>
      <c r="E69" s="296"/>
      <c r="F69" s="297"/>
      <c r="G69" s="297"/>
      <c r="H69" s="296"/>
      <c r="I69" s="297"/>
      <c r="J69" s="297"/>
      <c r="K69" s="296"/>
      <c r="L69" s="297"/>
      <c r="M69" s="297"/>
      <c r="N69" s="296"/>
      <c r="O69" s="297"/>
      <c r="P69" s="902" t="s">
        <v>766</v>
      </c>
      <c r="Q69" s="902"/>
      <c r="R69" s="902"/>
      <c r="S69" s="902"/>
    </row>
  </sheetData>
  <mergeCells count="30">
    <mergeCell ref="P69:S69"/>
    <mergeCell ref="P46:S46"/>
    <mergeCell ref="A47:J47"/>
    <mergeCell ref="K47:S47"/>
    <mergeCell ref="B49:D49"/>
    <mergeCell ref="E49:G49"/>
    <mergeCell ref="H49:J49"/>
    <mergeCell ref="K49:M49"/>
    <mergeCell ref="N49:P49"/>
    <mergeCell ref="Q49:S49"/>
    <mergeCell ref="Q48:S48"/>
    <mergeCell ref="B26:D26"/>
    <mergeCell ref="E26:G26"/>
    <mergeCell ref="H26:J26"/>
    <mergeCell ref="K24:S24"/>
    <mergeCell ref="K26:M26"/>
    <mergeCell ref="N26:P26"/>
    <mergeCell ref="Q26:S26"/>
    <mergeCell ref="Q25:S25"/>
    <mergeCell ref="K1:S1"/>
    <mergeCell ref="A24:J24"/>
    <mergeCell ref="R2:S2"/>
    <mergeCell ref="B3:D3"/>
    <mergeCell ref="E3:G3"/>
    <mergeCell ref="H3:J3"/>
    <mergeCell ref="A1:J1"/>
    <mergeCell ref="K3:M3"/>
    <mergeCell ref="N3:P3"/>
    <mergeCell ref="Q3:S3"/>
    <mergeCell ref="P23:S23"/>
  </mergeCells>
  <phoneticPr fontId="16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9" scale="94" firstPageNumber="72" pageOrder="overThenDown" orientation="portrait" r:id="rId1"/>
  <headerFooter differentOddEven="1"/>
  <rowBreaks count="2" manualBreakCount="2">
    <brk id="23" max="16383" man="1"/>
    <brk id="4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T69"/>
  <sheetViews>
    <sheetView view="pageBreakPreview" topLeftCell="A52" zoomScaleNormal="100" zoomScaleSheetLayoutView="100" workbookViewId="0">
      <selection activeCell="A57" sqref="A57"/>
    </sheetView>
  </sheetViews>
  <sheetFormatPr defaultRowHeight="14.25"/>
  <cols>
    <col min="1" max="1" width="7.25" style="1" customWidth="1"/>
    <col min="2" max="2" width="7.875" style="1" customWidth="1"/>
    <col min="3" max="4" width="8" style="28" customWidth="1"/>
    <col min="5" max="5" width="8" style="1" customWidth="1"/>
    <col min="6" max="7" width="8.25" style="1" customWidth="1"/>
    <col min="8" max="8" width="8" style="1" customWidth="1"/>
    <col min="9" max="10" width="7.875" style="1" customWidth="1"/>
    <col min="11" max="11" width="9.625" style="1" customWidth="1"/>
    <col min="12" max="13" width="8.125" style="1" customWidth="1"/>
    <col min="14" max="14" width="9.5" style="1" customWidth="1"/>
    <col min="15" max="16" width="8.5" style="1" customWidth="1"/>
    <col min="17" max="17" width="9" style="1" customWidth="1"/>
    <col min="18" max="19" width="8.75" style="1" customWidth="1"/>
    <col min="20" max="16384" width="9" style="1"/>
  </cols>
  <sheetData>
    <row r="1" spans="1:19" s="289" customFormat="1" ht="24.95" customHeight="1">
      <c r="A1" s="812" t="s">
        <v>781</v>
      </c>
      <c r="B1" s="812"/>
      <c r="C1" s="812"/>
      <c r="D1" s="812"/>
      <c r="E1" s="812"/>
      <c r="F1" s="812"/>
      <c r="G1" s="812"/>
      <c r="H1" s="812"/>
      <c r="I1" s="812"/>
      <c r="J1" s="812"/>
      <c r="K1" s="904" t="s">
        <v>603</v>
      </c>
      <c r="L1" s="904"/>
      <c r="M1" s="904"/>
      <c r="N1" s="904"/>
      <c r="O1" s="904"/>
      <c r="P1" s="904"/>
      <c r="Q1" s="904"/>
      <c r="R1" s="904"/>
      <c r="S1" s="904"/>
    </row>
    <row r="2" spans="1:19" ht="18" customHeight="1" thickBot="1">
      <c r="A2" s="286" t="s">
        <v>310</v>
      </c>
      <c r="B2" s="286"/>
      <c r="C2" s="285"/>
      <c r="D2" s="291"/>
      <c r="E2" s="286"/>
      <c r="F2" s="286"/>
      <c r="G2" s="121"/>
      <c r="H2" s="286"/>
      <c r="I2" s="286"/>
      <c r="J2" s="121"/>
      <c r="K2" s="286"/>
      <c r="L2" s="286"/>
      <c r="M2" s="121"/>
      <c r="N2" s="286"/>
      <c r="O2" s="286"/>
      <c r="P2" s="121"/>
      <c r="Q2" s="286"/>
      <c r="R2" s="898" t="s">
        <v>311</v>
      </c>
      <c r="S2" s="898"/>
    </row>
    <row r="3" spans="1:19" s="24" customFormat="1" ht="33" customHeight="1">
      <c r="A3" s="292" t="s">
        <v>379</v>
      </c>
      <c r="B3" s="899" t="s">
        <v>674</v>
      </c>
      <c r="C3" s="900"/>
      <c r="D3" s="901"/>
      <c r="E3" s="899" t="s">
        <v>661</v>
      </c>
      <c r="F3" s="900"/>
      <c r="G3" s="901"/>
      <c r="H3" s="899" t="s">
        <v>662</v>
      </c>
      <c r="I3" s="900"/>
      <c r="J3" s="901"/>
      <c r="K3" s="899" t="s">
        <v>663</v>
      </c>
      <c r="L3" s="900"/>
      <c r="M3" s="901"/>
      <c r="N3" s="899" t="s">
        <v>664</v>
      </c>
      <c r="O3" s="900"/>
      <c r="P3" s="901"/>
      <c r="Q3" s="899" t="s">
        <v>665</v>
      </c>
      <c r="R3" s="900"/>
      <c r="S3" s="901"/>
    </row>
    <row r="4" spans="1:19" s="287" customFormat="1" ht="33" customHeight="1">
      <c r="A4" s="293" t="s">
        <v>552</v>
      </c>
      <c r="B4" s="293"/>
      <c r="C4" s="295" t="s">
        <v>676</v>
      </c>
      <c r="D4" s="295" t="s">
        <v>679</v>
      </c>
      <c r="E4" s="293"/>
      <c r="F4" s="295" t="s">
        <v>676</v>
      </c>
      <c r="G4" s="295" t="s">
        <v>679</v>
      </c>
      <c r="H4" s="293"/>
      <c r="I4" s="295" t="s">
        <v>676</v>
      </c>
      <c r="J4" s="295" t="s">
        <v>679</v>
      </c>
      <c r="K4" s="293"/>
      <c r="L4" s="295" t="s">
        <v>676</v>
      </c>
      <c r="M4" s="295" t="s">
        <v>679</v>
      </c>
      <c r="N4" s="293"/>
      <c r="O4" s="295" t="s">
        <v>676</v>
      </c>
      <c r="P4" s="295" t="s">
        <v>679</v>
      </c>
      <c r="Q4" s="293"/>
      <c r="R4" s="295" t="s">
        <v>676</v>
      </c>
      <c r="S4" s="295" t="s">
        <v>679</v>
      </c>
    </row>
    <row r="5" spans="1:19" s="24" customFormat="1" ht="31.5" customHeight="1">
      <c r="A5" s="19">
        <v>2011</v>
      </c>
      <c r="B5" s="303">
        <v>96691</v>
      </c>
      <c r="C5" s="303" t="s">
        <v>698</v>
      </c>
      <c r="D5" s="303" t="s">
        <v>698</v>
      </c>
      <c r="E5" s="303">
        <v>53117</v>
      </c>
      <c r="F5" s="303" t="s">
        <v>698</v>
      </c>
      <c r="G5" s="303" t="s">
        <v>698</v>
      </c>
      <c r="H5" s="303">
        <v>14986</v>
      </c>
      <c r="I5" s="303" t="s">
        <v>698</v>
      </c>
      <c r="J5" s="303" t="s">
        <v>698</v>
      </c>
      <c r="K5" s="303">
        <v>1850</v>
      </c>
      <c r="L5" s="303" t="s">
        <v>698</v>
      </c>
      <c r="M5" s="303" t="s">
        <v>698</v>
      </c>
      <c r="N5" s="303">
        <v>1322</v>
      </c>
      <c r="O5" s="303" t="s">
        <v>698</v>
      </c>
      <c r="P5" s="303" t="s">
        <v>698</v>
      </c>
      <c r="Q5" s="303">
        <v>3520</v>
      </c>
      <c r="R5" s="303" t="s">
        <v>698</v>
      </c>
      <c r="S5" s="303" t="s">
        <v>698</v>
      </c>
    </row>
    <row r="6" spans="1:19" s="24" customFormat="1" ht="31.5" customHeight="1">
      <c r="A6" s="19">
        <v>2012</v>
      </c>
      <c r="B6" s="303">
        <v>145903</v>
      </c>
      <c r="C6" s="303" t="s">
        <v>698</v>
      </c>
      <c r="D6" s="303" t="s">
        <v>698</v>
      </c>
      <c r="E6" s="303">
        <v>108645</v>
      </c>
      <c r="F6" s="303" t="s">
        <v>698</v>
      </c>
      <c r="G6" s="303" t="s">
        <v>698</v>
      </c>
      <c r="H6" s="303">
        <v>12450</v>
      </c>
      <c r="I6" s="303" t="s">
        <v>698</v>
      </c>
      <c r="J6" s="303" t="s">
        <v>698</v>
      </c>
      <c r="K6" s="303">
        <v>1426</v>
      </c>
      <c r="L6" s="303" t="s">
        <v>698</v>
      </c>
      <c r="M6" s="303" t="s">
        <v>698</v>
      </c>
      <c r="N6" s="303">
        <v>1135</v>
      </c>
      <c r="O6" s="303" t="s">
        <v>698</v>
      </c>
      <c r="P6" s="303" t="s">
        <v>698</v>
      </c>
      <c r="Q6" s="303">
        <v>3067</v>
      </c>
      <c r="R6" s="303" t="s">
        <v>698</v>
      </c>
      <c r="S6" s="303" t="s">
        <v>698</v>
      </c>
    </row>
    <row r="7" spans="1:19" s="24" customFormat="1" ht="31.5" customHeight="1">
      <c r="A7" s="19">
        <v>2013</v>
      </c>
      <c r="B7" s="303">
        <v>175214</v>
      </c>
      <c r="C7" s="303">
        <v>88968</v>
      </c>
      <c r="D7" s="303">
        <v>86246</v>
      </c>
      <c r="E7" s="303">
        <v>135844</v>
      </c>
      <c r="F7" s="303">
        <v>68172</v>
      </c>
      <c r="G7" s="303">
        <v>67672</v>
      </c>
      <c r="H7" s="303">
        <v>13794</v>
      </c>
      <c r="I7" s="303">
        <v>7200</v>
      </c>
      <c r="J7" s="303">
        <v>6594</v>
      </c>
      <c r="K7" s="303">
        <v>1519</v>
      </c>
      <c r="L7" s="303">
        <v>827</v>
      </c>
      <c r="M7" s="303">
        <v>692</v>
      </c>
      <c r="N7" s="303">
        <v>1183</v>
      </c>
      <c r="O7" s="303">
        <v>666</v>
      </c>
      <c r="P7" s="303">
        <v>517</v>
      </c>
      <c r="Q7" s="303">
        <v>3491</v>
      </c>
      <c r="R7" s="303">
        <v>1838</v>
      </c>
      <c r="S7" s="303">
        <v>1653</v>
      </c>
    </row>
    <row r="8" spans="1:19" s="24" customFormat="1" ht="31.5" customHeight="1">
      <c r="A8" s="19">
        <v>2014</v>
      </c>
      <c r="B8" s="303">
        <v>178195</v>
      </c>
      <c r="C8" s="303" t="s">
        <v>769</v>
      </c>
      <c r="D8" s="303" t="s">
        <v>769</v>
      </c>
      <c r="E8" s="303">
        <v>134958</v>
      </c>
      <c r="F8" s="303" t="s">
        <v>769</v>
      </c>
      <c r="G8" s="303" t="s">
        <v>769</v>
      </c>
      <c r="H8" s="303">
        <v>14447</v>
      </c>
      <c r="I8" s="303" t="s">
        <v>769</v>
      </c>
      <c r="J8" s="303" t="s">
        <v>769</v>
      </c>
      <c r="K8" s="303">
        <v>1683</v>
      </c>
      <c r="L8" s="303" t="s">
        <v>769</v>
      </c>
      <c r="M8" s="303" t="s">
        <v>769</v>
      </c>
      <c r="N8" s="303">
        <v>1196</v>
      </c>
      <c r="O8" s="303" t="s">
        <v>769</v>
      </c>
      <c r="P8" s="303" t="s">
        <v>769</v>
      </c>
      <c r="Q8" s="303">
        <v>3392</v>
      </c>
      <c r="R8" s="303" t="s">
        <v>769</v>
      </c>
      <c r="S8" s="303" t="s">
        <v>769</v>
      </c>
    </row>
    <row r="9" spans="1:19" s="24" customFormat="1" ht="31.5" customHeight="1">
      <c r="A9" s="19">
        <v>2015</v>
      </c>
      <c r="B9" s="303">
        <v>187775</v>
      </c>
      <c r="C9" s="303">
        <v>96281</v>
      </c>
      <c r="D9" s="303">
        <v>91494</v>
      </c>
      <c r="E9" s="303">
        <v>145255</v>
      </c>
      <c r="F9" s="303">
        <v>73564</v>
      </c>
      <c r="G9" s="303">
        <v>71691</v>
      </c>
      <c r="H9" s="303">
        <v>14043</v>
      </c>
      <c r="I9" s="303">
        <v>7388</v>
      </c>
      <c r="J9" s="303">
        <v>6655</v>
      </c>
      <c r="K9" s="303">
        <v>1520</v>
      </c>
      <c r="L9" s="303">
        <v>898</v>
      </c>
      <c r="M9" s="303">
        <v>622</v>
      </c>
      <c r="N9" s="303">
        <v>1221</v>
      </c>
      <c r="O9" s="303">
        <v>700</v>
      </c>
      <c r="P9" s="303">
        <v>521</v>
      </c>
      <c r="Q9" s="303">
        <v>3316</v>
      </c>
      <c r="R9" s="303">
        <v>1784</v>
      </c>
      <c r="S9" s="303">
        <v>1532</v>
      </c>
    </row>
    <row r="10" spans="1:19" s="30" customFormat="1" ht="31.5" customHeight="1">
      <c r="A10" s="237">
        <v>2016</v>
      </c>
      <c r="B10" s="355">
        <f>SUM(B11:B22)</f>
        <v>169975</v>
      </c>
      <c r="C10" s="355">
        <f t="shared" ref="C10:S10" si="0">SUM(C11:C22)</f>
        <v>87576</v>
      </c>
      <c r="D10" s="355">
        <f t="shared" si="0"/>
        <v>82399</v>
      </c>
      <c r="E10" s="355">
        <f>SUM(E11:E22)</f>
        <v>130266</v>
      </c>
      <c r="F10" s="355">
        <f t="shared" si="0"/>
        <v>66333</v>
      </c>
      <c r="G10" s="355">
        <f t="shared" si="0"/>
        <v>63933</v>
      </c>
      <c r="H10" s="355">
        <f t="shared" si="0"/>
        <v>13816</v>
      </c>
      <c r="I10" s="355">
        <f t="shared" si="0"/>
        <v>7231</v>
      </c>
      <c r="J10" s="355">
        <f t="shared" si="0"/>
        <v>6585</v>
      </c>
      <c r="K10" s="355">
        <f t="shared" si="0"/>
        <v>1475</v>
      </c>
      <c r="L10" s="355">
        <f t="shared" si="0"/>
        <v>819</v>
      </c>
      <c r="M10" s="355">
        <f t="shared" si="0"/>
        <v>656</v>
      </c>
      <c r="N10" s="355">
        <f t="shared" si="0"/>
        <v>1056</v>
      </c>
      <c r="O10" s="355">
        <f t="shared" si="0"/>
        <v>608</v>
      </c>
      <c r="P10" s="355">
        <f t="shared" si="0"/>
        <v>448</v>
      </c>
      <c r="Q10" s="355">
        <f t="shared" si="0"/>
        <v>3273</v>
      </c>
      <c r="R10" s="355">
        <f t="shared" si="0"/>
        <v>1717</v>
      </c>
      <c r="S10" s="355">
        <f t="shared" si="0"/>
        <v>1556</v>
      </c>
    </row>
    <row r="11" spans="1:19" s="24" customFormat="1" ht="31.5" customHeight="1">
      <c r="A11" s="240">
        <v>1</v>
      </c>
      <c r="B11" s="369">
        <f t="shared" ref="B11:B22" si="1">SUM(E11,H11,K11,N11,Q11,B34,E34,H34,K34,N34,Q34,B57,E57,H57,K57,N57,Q57)</f>
        <v>13798</v>
      </c>
      <c r="C11" s="303">
        <f t="shared" ref="C11:C22" si="2">SUM(F11,I11,L11,O11,R11,C34,F34,I34,L34,O34,R34,C57,F57,I57,L57,O57,R57)</f>
        <v>7106</v>
      </c>
      <c r="D11" s="303">
        <f t="shared" ref="D11:D22" si="3">SUM(G11,J11,M11,P11,S11,D34,G34,J34,M34,P34,S34,D57,G57,J57,M57,P57,S57)</f>
        <v>6692</v>
      </c>
      <c r="E11" s="351">
        <f>SUM(F11:G11)</f>
        <v>10288</v>
      </c>
      <c r="F11" s="303">
        <v>5226</v>
      </c>
      <c r="G11" s="303">
        <v>5062</v>
      </c>
      <c r="H11" s="351">
        <f>SUM(I11:J11)</f>
        <v>1215</v>
      </c>
      <c r="I11" s="303">
        <v>636</v>
      </c>
      <c r="J11" s="303">
        <v>579</v>
      </c>
      <c r="K11" s="351">
        <f>SUM(L11:M11)</f>
        <v>152</v>
      </c>
      <c r="L11" s="303">
        <v>79</v>
      </c>
      <c r="M11" s="303">
        <v>73</v>
      </c>
      <c r="N11" s="351">
        <f>SUM(O11:P11)</f>
        <v>80</v>
      </c>
      <c r="O11" s="303">
        <v>51</v>
      </c>
      <c r="P11" s="303">
        <v>29</v>
      </c>
      <c r="Q11" s="351">
        <f>SUM(R11:S11)</f>
        <v>281</v>
      </c>
      <c r="R11" s="303">
        <v>151</v>
      </c>
      <c r="S11" s="303">
        <v>130</v>
      </c>
    </row>
    <row r="12" spans="1:19" s="24" customFormat="1" ht="31.5" customHeight="1">
      <c r="A12" s="240">
        <v>2</v>
      </c>
      <c r="B12" s="369">
        <f t="shared" si="1"/>
        <v>16493</v>
      </c>
      <c r="C12" s="303">
        <f t="shared" si="2"/>
        <v>8576</v>
      </c>
      <c r="D12" s="303">
        <f t="shared" si="3"/>
        <v>7917</v>
      </c>
      <c r="E12" s="351">
        <f t="shared" ref="E12:E22" si="4">SUM(F12:G12)</f>
        <v>11943</v>
      </c>
      <c r="F12" s="303">
        <v>6126</v>
      </c>
      <c r="G12" s="303">
        <v>5817</v>
      </c>
      <c r="H12" s="351">
        <f t="shared" ref="H12:H22" si="5">SUM(I12:J12)</f>
        <v>1526</v>
      </c>
      <c r="I12" s="303">
        <v>817</v>
      </c>
      <c r="J12" s="303">
        <v>709</v>
      </c>
      <c r="K12" s="351">
        <f t="shared" ref="K12:K22" si="6">SUM(L12:M12)</f>
        <v>166</v>
      </c>
      <c r="L12" s="303">
        <v>88</v>
      </c>
      <c r="M12" s="303">
        <v>78</v>
      </c>
      <c r="N12" s="351">
        <f t="shared" ref="N12:N22" si="7">SUM(O12:P12)</f>
        <v>172</v>
      </c>
      <c r="O12" s="303">
        <v>99</v>
      </c>
      <c r="P12" s="303">
        <v>73</v>
      </c>
      <c r="Q12" s="351">
        <f t="shared" ref="Q12:Q22" si="8">SUM(R12:S12)</f>
        <v>342</v>
      </c>
      <c r="R12" s="303">
        <v>184</v>
      </c>
      <c r="S12" s="303">
        <v>158</v>
      </c>
    </row>
    <row r="13" spans="1:19" s="24" customFormat="1" ht="31.5" customHeight="1">
      <c r="A13" s="240">
        <v>3</v>
      </c>
      <c r="B13" s="369">
        <f t="shared" si="1"/>
        <v>16649</v>
      </c>
      <c r="C13" s="303">
        <f t="shared" si="2"/>
        <v>8616</v>
      </c>
      <c r="D13" s="303">
        <f t="shared" si="3"/>
        <v>8033</v>
      </c>
      <c r="E13" s="351">
        <f t="shared" si="4"/>
        <v>12598</v>
      </c>
      <c r="F13" s="303">
        <v>6450</v>
      </c>
      <c r="G13" s="303">
        <v>6148</v>
      </c>
      <c r="H13" s="351">
        <f t="shared" si="5"/>
        <v>1430</v>
      </c>
      <c r="I13" s="303">
        <v>703</v>
      </c>
      <c r="J13" s="303">
        <v>727</v>
      </c>
      <c r="K13" s="351">
        <f t="shared" si="6"/>
        <v>137</v>
      </c>
      <c r="L13" s="303">
        <v>77</v>
      </c>
      <c r="M13" s="303">
        <v>60</v>
      </c>
      <c r="N13" s="351">
        <f t="shared" si="7"/>
        <v>113</v>
      </c>
      <c r="O13" s="303">
        <v>67</v>
      </c>
      <c r="P13" s="303">
        <v>46</v>
      </c>
      <c r="Q13" s="351">
        <f t="shared" si="8"/>
        <v>299</v>
      </c>
      <c r="R13" s="303">
        <v>161</v>
      </c>
      <c r="S13" s="303">
        <v>138</v>
      </c>
    </row>
    <row r="14" spans="1:19" s="24" customFormat="1" ht="31.5" customHeight="1">
      <c r="A14" s="240">
        <v>4</v>
      </c>
      <c r="B14" s="369">
        <f t="shared" si="1"/>
        <v>12732</v>
      </c>
      <c r="C14" s="303">
        <f t="shared" si="2"/>
        <v>6575</v>
      </c>
      <c r="D14" s="303">
        <f t="shared" si="3"/>
        <v>6157</v>
      </c>
      <c r="E14" s="351">
        <f t="shared" si="4"/>
        <v>9662</v>
      </c>
      <c r="F14" s="303">
        <v>4910</v>
      </c>
      <c r="G14" s="303">
        <v>4752</v>
      </c>
      <c r="H14" s="351">
        <f t="shared" si="5"/>
        <v>1058</v>
      </c>
      <c r="I14" s="303">
        <v>551</v>
      </c>
      <c r="J14" s="303">
        <v>507</v>
      </c>
      <c r="K14" s="351">
        <f t="shared" si="6"/>
        <v>142</v>
      </c>
      <c r="L14" s="303">
        <v>79</v>
      </c>
      <c r="M14" s="303">
        <v>63</v>
      </c>
      <c r="N14" s="351">
        <f t="shared" si="7"/>
        <v>78</v>
      </c>
      <c r="O14" s="303">
        <v>49</v>
      </c>
      <c r="P14" s="303">
        <v>29</v>
      </c>
      <c r="Q14" s="351">
        <f t="shared" si="8"/>
        <v>256</v>
      </c>
      <c r="R14" s="303">
        <v>137</v>
      </c>
      <c r="S14" s="303">
        <v>119</v>
      </c>
    </row>
    <row r="15" spans="1:19" s="24" customFormat="1" ht="31.5" customHeight="1">
      <c r="A15" s="240">
        <v>5</v>
      </c>
      <c r="B15" s="369">
        <f t="shared" si="1"/>
        <v>13546</v>
      </c>
      <c r="C15" s="303">
        <f t="shared" si="2"/>
        <v>6942</v>
      </c>
      <c r="D15" s="303">
        <f t="shared" si="3"/>
        <v>6604</v>
      </c>
      <c r="E15" s="351">
        <f t="shared" si="4"/>
        <v>10659</v>
      </c>
      <c r="F15" s="303">
        <v>5383</v>
      </c>
      <c r="G15" s="303">
        <v>5276</v>
      </c>
      <c r="H15" s="351">
        <f t="shared" si="5"/>
        <v>953</v>
      </c>
      <c r="I15" s="303">
        <v>503</v>
      </c>
      <c r="J15" s="303">
        <v>450</v>
      </c>
      <c r="K15" s="351">
        <f t="shared" si="6"/>
        <v>106</v>
      </c>
      <c r="L15" s="303">
        <v>67</v>
      </c>
      <c r="M15" s="303">
        <v>39</v>
      </c>
      <c r="N15" s="351">
        <f t="shared" si="7"/>
        <v>69</v>
      </c>
      <c r="O15" s="303">
        <v>39</v>
      </c>
      <c r="P15" s="303">
        <v>30</v>
      </c>
      <c r="Q15" s="351">
        <f t="shared" si="8"/>
        <v>278</v>
      </c>
      <c r="R15" s="303">
        <v>148</v>
      </c>
      <c r="S15" s="303">
        <v>130</v>
      </c>
    </row>
    <row r="16" spans="1:19" s="24" customFormat="1" ht="31.5" customHeight="1">
      <c r="A16" s="240">
        <v>6</v>
      </c>
      <c r="B16" s="369">
        <f t="shared" si="1"/>
        <v>13431</v>
      </c>
      <c r="C16" s="303">
        <f t="shared" si="2"/>
        <v>6878</v>
      </c>
      <c r="D16" s="303">
        <f t="shared" si="3"/>
        <v>6553</v>
      </c>
      <c r="E16" s="351">
        <f t="shared" si="4"/>
        <v>10286</v>
      </c>
      <c r="F16" s="303">
        <v>5204</v>
      </c>
      <c r="G16" s="303">
        <v>5082</v>
      </c>
      <c r="H16" s="351">
        <f t="shared" si="5"/>
        <v>1029</v>
      </c>
      <c r="I16" s="303">
        <v>541</v>
      </c>
      <c r="J16" s="303">
        <v>488</v>
      </c>
      <c r="K16" s="351">
        <f t="shared" si="6"/>
        <v>110</v>
      </c>
      <c r="L16" s="303">
        <v>55</v>
      </c>
      <c r="M16" s="303">
        <v>55</v>
      </c>
      <c r="N16" s="351">
        <f t="shared" si="7"/>
        <v>83</v>
      </c>
      <c r="O16" s="303">
        <v>54</v>
      </c>
      <c r="P16" s="303">
        <v>29</v>
      </c>
      <c r="Q16" s="351">
        <f t="shared" si="8"/>
        <v>261</v>
      </c>
      <c r="R16" s="303">
        <v>149</v>
      </c>
      <c r="S16" s="303">
        <v>112</v>
      </c>
    </row>
    <row r="17" spans="1:20" s="24" customFormat="1" ht="31.5" customHeight="1">
      <c r="A17" s="240">
        <v>7</v>
      </c>
      <c r="B17" s="369">
        <f t="shared" si="1"/>
        <v>11976</v>
      </c>
      <c r="C17" s="303">
        <f t="shared" si="2"/>
        <v>6274</v>
      </c>
      <c r="D17" s="303">
        <f t="shared" si="3"/>
        <v>5702</v>
      </c>
      <c r="E17" s="351">
        <f t="shared" si="4"/>
        <v>9065</v>
      </c>
      <c r="F17" s="303">
        <v>4690</v>
      </c>
      <c r="G17" s="303">
        <v>4375</v>
      </c>
      <c r="H17" s="351">
        <f t="shared" si="5"/>
        <v>1034</v>
      </c>
      <c r="I17" s="303">
        <v>545</v>
      </c>
      <c r="J17" s="303">
        <v>489</v>
      </c>
      <c r="K17" s="351">
        <f t="shared" si="6"/>
        <v>134</v>
      </c>
      <c r="L17" s="303">
        <v>74</v>
      </c>
      <c r="M17" s="303">
        <v>60</v>
      </c>
      <c r="N17" s="351">
        <f t="shared" si="7"/>
        <v>103</v>
      </c>
      <c r="O17" s="303">
        <v>56</v>
      </c>
      <c r="P17" s="303">
        <v>47</v>
      </c>
      <c r="Q17" s="351">
        <f t="shared" si="8"/>
        <v>238</v>
      </c>
      <c r="R17" s="303">
        <v>122</v>
      </c>
      <c r="S17" s="303">
        <v>116</v>
      </c>
    </row>
    <row r="18" spans="1:20" s="24" customFormat="1" ht="31.5" customHeight="1">
      <c r="A18" s="240">
        <v>8</v>
      </c>
      <c r="B18" s="369">
        <f t="shared" si="1"/>
        <v>14284</v>
      </c>
      <c r="C18" s="303">
        <f t="shared" si="2"/>
        <v>7366</v>
      </c>
      <c r="D18" s="303">
        <f t="shared" si="3"/>
        <v>6918</v>
      </c>
      <c r="E18" s="351">
        <f t="shared" si="4"/>
        <v>10836</v>
      </c>
      <c r="F18" s="303">
        <v>5509</v>
      </c>
      <c r="G18" s="303">
        <v>5327</v>
      </c>
      <c r="H18" s="351">
        <f t="shared" si="5"/>
        <v>1159</v>
      </c>
      <c r="I18" s="303">
        <v>623</v>
      </c>
      <c r="J18" s="303">
        <v>536</v>
      </c>
      <c r="K18" s="351">
        <f t="shared" si="6"/>
        <v>147</v>
      </c>
      <c r="L18" s="303">
        <v>86</v>
      </c>
      <c r="M18" s="303">
        <v>61</v>
      </c>
      <c r="N18" s="351">
        <f t="shared" si="7"/>
        <v>81</v>
      </c>
      <c r="O18" s="303">
        <v>47</v>
      </c>
      <c r="P18" s="303">
        <v>34</v>
      </c>
      <c r="Q18" s="351">
        <f t="shared" si="8"/>
        <v>297</v>
      </c>
      <c r="R18" s="303">
        <v>160</v>
      </c>
      <c r="S18" s="303">
        <v>137</v>
      </c>
    </row>
    <row r="19" spans="1:20" s="24" customFormat="1" ht="31.5" customHeight="1">
      <c r="A19" s="240">
        <v>9</v>
      </c>
      <c r="B19" s="369">
        <f t="shared" si="1"/>
        <v>13488</v>
      </c>
      <c r="C19" s="303">
        <f t="shared" si="2"/>
        <v>6975</v>
      </c>
      <c r="D19" s="303">
        <f t="shared" si="3"/>
        <v>6513</v>
      </c>
      <c r="E19" s="351">
        <f t="shared" si="4"/>
        <v>10679</v>
      </c>
      <c r="F19" s="303">
        <v>5466</v>
      </c>
      <c r="G19" s="303">
        <v>5213</v>
      </c>
      <c r="H19" s="351">
        <f t="shared" si="5"/>
        <v>992</v>
      </c>
      <c r="I19" s="303">
        <v>510</v>
      </c>
      <c r="J19" s="303">
        <v>482</v>
      </c>
      <c r="K19" s="351">
        <f t="shared" si="6"/>
        <v>104</v>
      </c>
      <c r="L19" s="303">
        <v>60</v>
      </c>
      <c r="M19" s="303">
        <v>44</v>
      </c>
      <c r="N19" s="351">
        <f t="shared" si="7"/>
        <v>65</v>
      </c>
      <c r="O19" s="303">
        <v>42</v>
      </c>
      <c r="P19" s="303">
        <v>23</v>
      </c>
      <c r="Q19" s="351">
        <f t="shared" si="8"/>
        <v>241</v>
      </c>
      <c r="R19" s="303">
        <v>119</v>
      </c>
      <c r="S19" s="303">
        <v>122</v>
      </c>
    </row>
    <row r="20" spans="1:20" s="24" customFormat="1" ht="31.5" customHeight="1">
      <c r="A20" s="240">
        <v>10</v>
      </c>
      <c r="B20" s="369">
        <f t="shared" si="1"/>
        <v>14286</v>
      </c>
      <c r="C20" s="303">
        <f t="shared" si="2"/>
        <v>7349</v>
      </c>
      <c r="D20" s="303">
        <f t="shared" si="3"/>
        <v>6937</v>
      </c>
      <c r="E20" s="351">
        <f t="shared" si="4"/>
        <v>11409</v>
      </c>
      <c r="F20" s="303">
        <v>5828</v>
      </c>
      <c r="G20" s="303">
        <v>5581</v>
      </c>
      <c r="H20" s="351">
        <f t="shared" si="5"/>
        <v>1058</v>
      </c>
      <c r="I20" s="303">
        <v>578</v>
      </c>
      <c r="J20" s="303">
        <v>480</v>
      </c>
      <c r="K20" s="351">
        <f t="shared" si="6"/>
        <v>79</v>
      </c>
      <c r="L20" s="303">
        <v>46</v>
      </c>
      <c r="M20" s="303">
        <v>33</v>
      </c>
      <c r="N20" s="351">
        <f t="shared" si="7"/>
        <v>73</v>
      </c>
      <c r="O20" s="303">
        <v>41</v>
      </c>
      <c r="P20" s="303">
        <v>32</v>
      </c>
      <c r="Q20" s="351">
        <f t="shared" si="8"/>
        <v>266</v>
      </c>
      <c r="R20" s="303">
        <v>136</v>
      </c>
      <c r="S20" s="303">
        <v>130</v>
      </c>
    </row>
    <row r="21" spans="1:20" ht="31.5" customHeight="1">
      <c r="A21" s="240">
        <v>11</v>
      </c>
      <c r="B21" s="369">
        <f t="shared" si="1"/>
        <v>14340</v>
      </c>
      <c r="C21" s="303">
        <f t="shared" si="2"/>
        <v>7282</v>
      </c>
      <c r="D21" s="303">
        <f t="shared" si="3"/>
        <v>7058</v>
      </c>
      <c r="E21" s="351">
        <f t="shared" si="4"/>
        <v>11388</v>
      </c>
      <c r="F21" s="303">
        <v>5746</v>
      </c>
      <c r="G21" s="303">
        <v>5642</v>
      </c>
      <c r="H21" s="351">
        <f t="shared" si="5"/>
        <v>1088</v>
      </c>
      <c r="I21" s="303">
        <v>560</v>
      </c>
      <c r="J21" s="303">
        <v>528</v>
      </c>
      <c r="K21" s="351">
        <f t="shared" si="6"/>
        <v>98</v>
      </c>
      <c r="L21" s="303">
        <v>49</v>
      </c>
      <c r="M21" s="303">
        <v>49</v>
      </c>
      <c r="N21" s="351">
        <f t="shared" si="7"/>
        <v>55</v>
      </c>
      <c r="O21" s="303">
        <v>27</v>
      </c>
      <c r="P21" s="303">
        <v>28</v>
      </c>
      <c r="Q21" s="351">
        <f t="shared" si="8"/>
        <v>242</v>
      </c>
      <c r="R21" s="303">
        <v>114</v>
      </c>
      <c r="S21" s="303">
        <v>128</v>
      </c>
    </row>
    <row r="22" spans="1:20" ht="31.5" customHeight="1" thickBot="1">
      <c r="A22" s="242">
        <v>12</v>
      </c>
      <c r="B22" s="360">
        <f t="shared" si="1"/>
        <v>14952</v>
      </c>
      <c r="C22" s="359">
        <f t="shared" si="2"/>
        <v>7637</v>
      </c>
      <c r="D22" s="359">
        <f t="shared" si="3"/>
        <v>7315</v>
      </c>
      <c r="E22" s="353">
        <f t="shared" si="4"/>
        <v>11453</v>
      </c>
      <c r="F22" s="359">
        <v>5795</v>
      </c>
      <c r="G22" s="359">
        <v>5658</v>
      </c>
      <c r="H22" s="353">
        <f t="shared" si="5"/>
        <v>1274</v>
      </c>
      <c r="I22" s="359">
        <v>664</v>
      </c>
      <c r="J22" s="359">
        <v>610</v>
      </c>
      <c r="K22" s="353">
        <f t="shared" si="6"/>
        <v>100</v>
      </c>
      <c r="L22" s="359">
        <v>59</v>
      </c>
      <c r="M22" s="359">
        <v>41</v>
      </c>
      <c r="N22" s="353">
        <f t="shared" si="7"/>
        <v>84</v>
      </c>
      <c r="O22" s="359">
        <v>36</v>
      </c>
      <c r="P22" s="359">
        <v>48</v>
      </c>
      <c r="Q22" s="353">
        <f t="shared" si="8"/>
        <v>272</v>
      </c>
      <c r="R22" s="359">
        <v>136</v>
      </c>
      <c r="S22" s="359">
        <v>136</v>
      </c>
    </row>
    <row r="23" spans="1:20" ht="18" customHeight="1">
      <c r="A23" s="296" t="s">
        <v>771</v>
      </c>
      <c r="B23" s="296"/>
      <c r="C23" s="297"/>
      <c r="E23" s="296"/>
      <c r="F23" s="296"/>
      <c r="H23" s="296"/>
      <c r="I23" s="296"/>
      <c r="K23" s="296"/>
      <c r="L23" s="296"/>
      <c r="N23" s="296"/>
      <c r="O23" s="296"/>
      <c r="Q23" s="902" t="s">
        <v>765</v>
      </c>
      <c r="R23" s="902"/>
      <c r="S23" s="902"/>
      <c r="T23" s="307"/>
    </row>
    <row r="24" spans="1:20" ht="27" customHeight="1">
      <c r="A24" s="812" t="s">
        <v>781</v>
      </c>
      <c r="B24" s="812"/>
      <c r="C24" s="812"/>
      <c r="D24" s="812"/>
      <c r="E24" s="812"/>
      <c r="F24" s="812"/>
      <c r="G24" s="812"/>
      <c r="H24" s="812"/>
      <c r="I24" s="812"/>
      <c r="J24" s="812"/>
      <c r="K24" s="897" t="s">
        <v>782</v>
      </c>
      <c r="L24" s="897"/>
      <c r="M24" s="897"/>
      <c r="N24" s="897"/>
      <c r="O24" s="897"/>
      <c r="P24" s="897"/>
      <c r="Q24" s="897"/>
      <c r="R24" s="897"/>
      <c r="S24" s="897"/>
    </row>
    <row r="25" spans="1:20" ht="15" thickBot="1">
      <c r="A25" s="286" t="s">
        <v>310</v>
      </c>
      <c r="B25" s="286"/>
      <c r="C25" s="285"/>
      <c r="D25" s="291"/>
      <c r="E25" s="286"/>
      <c r="F25" s="286"/>
      <c r="G25" s="121"/>
      <c r="H25" s="286"/>
      <c r="I25" s="286"/>
      <c r="J25" s="121"/>
      <c r="K25" s="286"/>
      <c r="L25" s="286"/>
      <c r="M25" s="121"/>
      <c r="N25" s="286"/>
      <c r="O25" s="286"/>
      <c r="P25" s="121"/>
      <c r="Q25" s="286"/>
      <c r="R25" s="898" t="s">
        <v>311</v>
      </c>
      <c r="S25" s="898"/>
    </row>
    <row r="26" spans="1:20" ht="33.75" customHeight="1">
      <c r="A26" s="292" t="s">
        <v>379</v>
      </c>
      <c r="B26" s="899" t="s">
        <v>666</v>
      </c>
      <c r="C26" s="900"/>
      <c r="D26" s="901"/>
      <c r="E26" s="899" t="s">
        <v>667</v>
      </c>
      <c r="F26" s="900"/>
      <c r="G26" s="901"/>
      <c r="H26" s="899" t="s">
        <v>668</v>
      </c>
      <c r="I26" s="900"/>
      <c r="J26" s="901"/>
      <c r="K26" s="899" t="s">
        <v>656</v>
      </c>
      <c r="L26" s="900"/>
      <c r="M26" s="901"/>
      <c r="N26" s="899" t="s">
        <v>669</v>
      </c>
      <c r="O26" s="900"/>
      <c r="P26" s="901"/>
      <c r="Q26" s="899" t="s">
        <v>670</v>
      </c>
      <c r="R26" s="900"/>
      <c r="S26" s="901"/>
    </row>
    <row r="27" spans="1:20" ht="33.75" customHeight="1">
      <c r="A27" s="293" t="s">
        <v>552</v>
      </c>
      <c r="B27" s="293"/>
      <c r="C27" s="295" t="s">
        <v>676</v>
      </c>
      <c r="D27" s="295" t="s">
        <v>679</v>
      </c>
      <c r="E27" s="293"/>
      <c r="F27" s="295" t="s">
        <v>676</v>
      </c>
      <c r="G27" s="295" t="s">
        <v>679</v>
      </c>
      <c r="H27" s="293"/>
      <c r="I27" s="295" t="s">
        <v>676</v>
      </c>
      <c r="J27" s="295" t="s">
        <v>679</v>
      </c>
      <c r="K27" s="293"/>
      <c r="L27" s="295" t="s">
        <v>676</v>
      </c>
      <c r="M27" s="295" t="s">
        <v>679</v>
      </c>
      <c r="N27" s="293"/>
      <c r="O27" s="295" t="s">
        <v>676</v>
      </c>
      <c r="P27" s="295" t="s">
        <v>679</v>
      </c>
      <c r="Q27" s="293"/>
      <c r="R27" s="295" t="s">
        <v>676</v>
      </c>
      <c r="S27" s="295" t="s">
        <v>679</v>
      </c>
    </row>
    <row r="28" spans="1:20" ht="32.25" customHeight="1">
      <c r="A28" s="19">
        <v>2011</v>
      </c>
      <c r="B28" s="366">
        <v>1328</v>
      </c>
      <c r="C28" s="364" t="s">
        <v>698</v>
      </c>
      <c r="D28" s="364" t="s">
        <v>698</v>
      </c>
      <c r="E28" s="364">
        <v>1676</v>
      </c>
      <c r="F28" s="364" t="s">
        <v>698</v>
      </c>
      <c r="G28" s="364" t="s">
        <v>698</v>
      </c>
      <c r="H28" s="364">
        <v>518</v>
      </c>
      <c r="I28" s="364" t="s">
        <v>698</v>
      </c>
      <c r="J28" s="364" t="s">
        <v>698</v>
      </c>
      <c r="K28" s="364">
        <v>2520</v>
      </c>
      <c r="L28" s="364" t="s">
        <v>698</v>
      </c>
      <c r="M28" s="364" t="s">
        <v>698</v>
      </c>
      <c r="N28" s="364">
        <v>2592</v>
      </c>
      <c r="O28" s="364" t="s">
        <v>698</v>
      </c>
      <c r="P28" s="364" t="s">
        <v>698</v>
      </c>
      <c r="Q28" s="364">
        <v>4627</v>
      </c>
      <c r="R28" s="364" t="s">
        <v>698</v>
      </c>
      <c r="S28" s="364" t="s">
        <v>698</v>
      </c>
    </row>
    <row r="29" spans="1:20" ht="32.25" customHeight="1">
      <c r="A29" s="19">
        <v>2012</v>
      </c>
      <c r="B29" s="350">
        <v>1161</v>
      </c>
      <c r="C29" s="349" t="s">
        <v>698</v>
      </c>
      <c r="D29" s="349" t="s">
        <v>698</v>
      </c>
      <c r="E29" s="349">
        <v>1662</v>
      </c>
      <c r="F29" s="349" t="s">
        <v>698</v>
      </c>
      <c r="G29" s="349" t="s">
        <v>698</v>
      </c>
      <c r="H29" s="349">
        <v>595</v>
      </c>
      <c r="I29" s="349" t="s">
        <v>698</v>
      </c>
      <c r="J29" s="349" t="s">
        <v>698</v>
      </c>
      <c r="K29" s="349">
        <v>2231</v>
      </c>
      <c r="L29" s="349" t="s">
        <v>698</v>
      </c>
      <c r="M29" s="349" t="s">
        <v>698</v>
      </c>
      <c r="N29" s="349">
        <v>2276</v>
      </c>
      <c r="O29" s="349" t="s">
        <v>698</v>
      </c>
      <c r="P29" s="349" t="s">
        <v>698</v>
      </c>
      <c r="Q29" s="349">
        <v>3823</v>
      </c>
      <c r="R29" s="349" t="s">
        <v>698</v>
      </c>
      <c r="S29" s="349" t="s">
        <v>698</v>
      </c>
    </row>
    <row r="30" spans="1:20" ht="32.25" customHeight="1">
      <c r="A30" s="19">
        <v>2013</v>
      </c>
      <c r="B30" s="350">
        <v>1057</v>
      </c>
      <c r="C30" s="349">
        <v>544</v>
      </c>
      <c r="D30" s="349">
        <v>513</v>
      </c>
      <c r="E30" s="349">
        <v>1596</v>
      </c>
      <c r="F30" s="349">
        <v>856</v>
      </c>
      <c r="G30" s="349">
        <v>740</v>
      </c>
      <c r="H30" s="349">
        <v>618</v>
      </c>
      <c r="I30" s="349">
        <v>336</v>
      </c>
      <c r="J30" s="349">
        <v>282</v>
      </c>
      <c r="K30" s="349">
        <v>2243</v>
      </c>
      <c r="L30" s="349">
        <v>1256</v>
      </c>
      <c r="M30" s="349">
        <v>987</v>
      </c>
      <c r="N30" s="349">
        <v>2389</v>
      </c>
      <c r="O30" s="349">
        <v>1268</v>
      </c>
      <c r="P30" s="349">
        <v>1121</v>
      </c>
      <c r="Q30" s="349">
        <v>3668</v>
      </c>
      <c r="R30" s="349">
        <v>1905</v>
      </c>
      <c r="S30" s="349">
        <v>1763</v>
      </c>
    </row>
    <row r="31" spans="1:20" ht="32.25" customHeight="1">
      <c r="A31" s="19">
        <v>2014</v>
      </c>
      <c r="B31" s="350">
        <v>1181</v>
      </c>
      <c r="C31" s="303" t="s">
        <v>769</v>
      </c>
      <c r="D31" s="303" t="s">
        <v>769</v>
      </c>
      <c r="E31" s="349">
        <v>1711</v>
      </c>
      <c r="F31" s="303" t="s">
        <v>769</v>
      </c>
      <c r="G31" s="303" t="s">
        <v>769</v>
      </c>
      <c r="H31" s="349">
        <v>634</v>
      </c>
      <c r="I31" s="303" t="s">
        <v>769</v>
      </c>
      <c r="J31" s="303" t="s">
        <v>769</v>
      </c>
      <c r="K31" s="349">
        <v>2353</v>
      </c>
      <c r="L31" s="303" t="s">
        <v>769</v>
      </c>
      <c r="M31" s="303" t="s">
        <v>769</v>
      </c>
      <c r="N31" s="349">
        <v>2458</v>
      </c>
      <c r="O31" s="303" t="s">
        <v>769</v>
      </c>
      <c r="P31" s="303" t="s">
        <v>769</v>
      </c>
      <c r="Q31" s="349">
        <v>3961</v>
      </c>
      <c r="R31" s="303" t="s">
        <v>769</v>
      </c>
      <c r="S31" s="303" t="s">
        <v>769</v>
      </c>
    </row>
    <row r="32" spans="1:20" ht="32.25" customHeight="1">
      <c r="A32" s="19">
        <v>2015</v>
      </c>
      <c r="B32" s="349">
        <v>986</v>
      </c>
      <c r="C32" s="303">
        <v>511</v>
      </c>
      <c r="D32" s="303">
        <v>475</v>
      </c>
      <c r="E32" s="349">
        <v>1679</v>
      </c>
      <c r="F32" s="303">
        <v>900</v>
      </c>
      <c r="G32" s="303">
        <v>779</v>
      </c>
      <c r="H32" s="349">
        <v>658</v>
      </c>
      <c r="I32" s="303">
        <v>364</v>
      </c>
      <c r="J32" s="303">
        <v>294</v>
      </c>
      <c r="K32" s="349">
        <v>2474</v>
      </c>
      <c r="L32" s="303">
        <v>1382</v>
      </c>
      <c r="M32" s="303">
        <v>1092</v>
      </c>
      <c r="N32" s="349">
        <v>2410</v>
      </c>
      <c r="O32" s="303">
        <v>1280</v>
      </c>
      <c r="P32" s="303">
        <v>1130</v>
      </c>
      <c r="Q32" s="349">
        <v>3977</v>
      </c>
      <c r="R32" s="303">
        <v>2084</v>
      </c>
      <c r="S32" s="303">
        <v>1893</v>
      </c>
    </row>
    <row r="33" spans="1:19" s="2" customFormat="1" ht="32.25" customHeight="1">
      <c r="A33" s="237">
        <v>2016</v>
      </c>
      <c r="B33" s="355">
        <f>SUM(B34:B45)</f>
        <v>939</v>
      </c>
      <c r="C33" s="355">
        <f t="shared" ref="C33:S33" si="9">SUM(C34:C45)</f>
        <v>496</v>
      </c>
      <c r="D33" s="355">
        <f t="shared" si="9"/>
        <v>443</v>
      </c>
      <c r="E33" s="355">
        <f t="shared" si="9"/>
        <v>1559</v>
      </c>
      <c r="F33" s="355">
        <f t="shared" si="9"/>
        <v>864</v>
      </c>
      <c r="G33" s="355">
        <f t="shared" si="9"/>
        <v>695</v>
      </c>
      <c r="H33" s="355">
        <f t="shared" si="9"/>
        <v>503</v>
      </c>
      <c r="I33" s="355">
        <f t="shared" si="9"/>
        <v>287</v>
      </c>
      <c r="J33" s="355">
        <f t="shared" si="9"/>
        <v>216</v>
      </c>
      <c r="K33" s="355">
        <f t="shared" si="9"/>
        <v>2328</v>
      </c>
      <c r="L33" s="355">
        <f t="shared" si="9"/>
        <v>1285</v>
      </c>
      <c r="M33" s="355">
        <f t="shared" si="9"/>
        <v>1043</v>
      </c>
      <c r="N33" s="355">
        <f t="shared" si="9"/>
        <v>2367</v>
      </c>
      <c r="O33" s="355">
        <f t="shared" si="9"/>
        <v>1272</v>
      </c>
      <c r="P33" s="355">
        <f t="shared" si="9"/>
        <v>1095</v>
      </c>
      <c r="Q33" s="355">
        <f t="shared" si="9"/>
        <v>3783</v>
      </c>
      <c r="R33" s="355">
        <f t="shared" si="9"/>
        <v>2001</v>
      </c>
      <c r="S33" s="355">
        <f t="shared" si="9"/>
        <v>1782</v>
      </c>
    </row>
    <row r="34" spans="1:19" ht="32.25" customHeight="1">
      <c r="A34" s="240">
        <v>1</v>
      </c>
      <c r="B34" s="351">
        <f>SUM(C34:D34)</f>
        <v>77</v>
      </c>
      <c r="C34" s="303">
        <v>42</v>
      </c>
      <c r="D34" s="303">
        <v>35</v>
      </c>
      <c r="E34" s="351">
        <f>SUM(F34:G34)</f>
        <v>147</v>
      </c>
      <c r="F34" s="303">
        <v>74</v>
      </c>
      <c r="G34" s="303">
        <v>73</v>
      </c>
      <c r="H34" s="351">
        <f>SUM(I34:J34)</f>
        <v>51</v>
      </c>
      <c r="I34" s="303">
        <v>31</v>
      </c>
      <c r="J34" s="303">
        <v>20</v>
      </c>
      <c r="K34" s="351">
        <f>SUM(L34:M34)</f>
        <v>211</v>
      </c>
      <c r="L34" s="303">
        <v>117</v>
      </c>
      <c r="M34" s="303">
        <v>94</v>
      </c>
      <c r="N34" s="351">
        <f>SUM(O34:P34)</f>
        <v>203</v>
      </c>
      <c r="O34" s="303">
        <v>113</v>
      </c>
      <c r="P34" s="303">
        <v>90</v>
      </c>
      <c r="Q34" s="351">
        <f>SUM(R34:S34)</f>
        <v>293</v>
      </c>
      <c r="R34" s="303">
        <v>150</v>
      </c>
      <c r="S34" s="303">
        <v>143</v>
      </c>
    </row>
    <row r="35" spans="1:19" ht="32.25" customHeight="1">
      <c r="A35" s="240">
        <v>2</v>
      </c>
      <c r="B35" s="351">
        <f t="shared" ref="B35:B45" si="10">SUM(C35:D35)</f>
        <v>101</v>
      </c>
      <c r="C35" s="303">
        <v>50</v>
      </c>
      <c r="D35" s="303">
        <v>51</v>
      </c>
      <c r="E35" s="351">
        <f t="shared" ref="E35:E45" si="11">SUM(F35:G35)</f>
        <v>220</v>
      </c>
      <c r="F35" s="303">
        <v>124</v>
      </c>
      <c r="G35" s="303">
        <v>96</v>
      </c>
      <c r="H35" s="351">
        <f t="shared" ref="H35:H45" si="12">SUM(I35:J35)</f>
        <v>60</v>
      </c>
      <c r="I35" s="303">
        <v>33</v>
      </c>
      <c r="J35" s="303">
        <v>27</v>
      </c>
      <c r="K35" s="351">
        <f t="shared" ref="K35:K45" si="13">SUM(L35:M35)</f>
        <v>232</v>
      </c>
      <c r="L35" s="303">
        <v>122</v>
      </c>
      <c r="M35" s="303">
        <v>110</v>
      </c>
      <c r="N35" s="351">
        <f t="shared" ref="N35:N45" si="14">SUM(O35:P35)</f>
        <v>272</v>
      </c>
      <c r="O35" s="303">
        <v>151</v>
      </c>
      <c r="P35" s="303">
        <v>121</v>
      </c>
      <c r="Q35" s="351">
        <f t="shared" ref="Q35:Q45" si="15">SUM(R35:S35)</f>
        <v>398</v>
      </c>
      <c r="R35" s="303">
        <v>206</v>
      </c>
      <c r="S35" s="303">
        <v>192</v>
      </c>
    </row>
    <row r="36" spans="1:19" ht="32.25" customHeight="1">
      <c r="A36" s="240">
        <v>3</v>
      </c>
      <c r="B36" s="351">
        <f t="shared" si="10"/>
        <v>90</v>
      </c>
      <c r="C36" s="303">
        <v>50</v>
      </c>
      <c r="D36" s="303">
        <v>40</v>
      </c>
      <c r="E36" s="351">
        <f t="shared" si="11"/>
        <v>160</v>
      </c>
      <c r="F36" s="303">
        <v>93</v>
      </c>
      <c r="G36" s="303">
        <v>67</v>
      </c>
      <c r="H36" s="351">
        <f t="shared" si="12"/>
        <v>48</v>
      </c>
      <c r="I36" s="303">
        <v>26</v>
      </c>
      <c r="J36" s="303">
        <v>22</v>
      </c>
      <c r="K36" s="351">
        <f t="shared" si="13"/>
        <v>217</v>
      </c>
      <c r="L36" s="303">
        <v>122</v>
      </c>
      <c r="M36" s="303">
        <v>95</v>
      </c>
      <c r="N36" s="351">
        <f t="shared" si="14"/>
        <v>231</v>
      </c>
      <c r="O36" s="303">
        <v>121</v>
      </c>
      <c r="P36" s="303">
        <v>110</v>
      </c>
      <c r="Q36" s="351">
        <f t="shared" si="15"/>
        <v>348</v>
      </c>
      <c r="R36" s="303">
        <v>194</v>
      </c>
      <c r="S36" s="303">
        <v>154</v>
      </c>
    </row>
    <row r="37" spans="1:19" ht="32.25" customHeight="1">
      <c r="A37" s="240">
        <v>4</v>
      </c>
      <c r="B37" s="351">
        <f t="shared" si="10"/>
        <v>68</v>
      </c>
      <c r="C37" s="303">
        <v>40</v>
      </c>
      <c r="D37" s="303">
        <v>28</v>
      </c>
      <c r="E37" s="351">
        <f t="shared" si="11"/>
        <v>103</v>
      </c>
      <c r="F37" s="303">
        <v>59</v>
      </c>
      <c r="G37" s="303">
        <v>44</v>
      </c>
      <c r="H37" s="351">
        <f t="shared" si="12"/>
        <v>37</v>
      </c>
      <c r="I37" s="303">
        <v>22</v>
      </c>
      <c r="J37" s="303">
        <v>15</v>
      </c>
      <c r="K37" s="351">
        <f t="shared" si="13"/>
        <v>191</v>
      </c>
      <c r="L37" s="303">
        <v>102</v>
      </c>
      <c r="M37" s="303">
        <v>89</v>
      </c>
      <c r="N37" s="351">
        <f t="shared" si="14"/>
        <v>213</v>
      </c>
      <c r="O37" s="303">
        <v>116</v>
      </c>
      <c r="P37" s="303">
        <v>97</v>
      </c>
      <c r="Q37" s="351">
        <f t="shared" si="15"/>
        <v>300</v>
      </c>
      <c r="R37" s="303">
        <v>153</v>
      </c>
      <c r="S37" s="303">
        <v>147</v>
      </c>
    </row>
    <row r="38" spans="1:19" ht="32.25" customHeight="1">
      <c r="A38" s="240">
        <v>5</v>
      </c>
      <c r="B38" s="351">
        <f t="shared" si="10"/>
        <v>52</v>
      </c>
      <c r="C38" s="303">
        <v>26</v>
      </c>
      <c r="D38" s="303">
        <v>26</v>
      </c>
      <c r="E38" s="351">
        <f t="shared" si="11"/>
        <v>114</v>
      </c>
      <c r="F38" s="303">
        <v>59</v>
      </c>
      <c r="G38" s="303">
        <v>55</v>
      </c>
      <c r="H38" s="351">
        <f t="shared" si="12"/>
        <v>40</v>
      </c>
      <c r="I38" s="303">
        <v>25</v>
      </c>
      <c r="J38" s="303">
        <v>15</v>
      </c>
      <c r="K38" s="351">
        <f t="shared" si="13"/>
        <v>170</v>
      </c>
      <c r="L38" s="303">
        <v>87</v>
      </c>
      <c r="M38" s="303">
        <v>83</v>
      </c>
      <c r="N38" s="351">
        <f t="shared" si="14"/>
        <v>164</v>
      </c>
      <c r="O38" s="303">
        <v>95</v>
      </c>
      <c r="P38" s="303">
        <v>69</v>
      </c>
      <c r="Q38" s="351">
        <f t="shared" si="15"/>
        <v>285</v>
      </c>
      <c r="R38" s="303">
        <v>167</v>
      </c>
      <c r="S38" s="303">
        <v>118</v>
      </c>
    </row>
    <row r="39" spans="1:19" ht="32.25" customHeight="1">
      <c r="A39" s="240">
        <v>6</v>
      </c>
      <c r="B39" s="351">
        <f t="shared" si="10"/>
        <v>88</v>
      </c>
      <c r="C39" s="303">
        <v>49</v>
      </c>
      <c r="D39" s="303">
        <v>39</v>
      </c>
      <c r="E39" s="351">
        <f t="shared" si="11"/>
        <v>104</v>
      </c>
      <c r="F39" s="303">
        <v>58</v>
      </c>
      <c r="G39" s="303">
        <v>46</v>
      </c>
      <c r="H39" s="351">
        <f t="shared" si="12"/>
        <v>39</v>
      </c>
      <c r="I39" s="303">
        <v>21</v>
      </c>
      <c r="J39" s="303">
        <v>18</v>
      </c>
      <c r="K39" s="351">
        <f t="shared" si="13"/>
        <v>179</v>
      </c>
      <c r="L39" s="303">
        <v>105</v>
      </c>
      <c r="M39" s="303">
        <v>74</v>
      </c>
      <c r="N39" s="351">
        <f t="shared" si="14"/>
        <v>193</v>
      </c>
      <c r="O39" s="303">
        <v>101</v>
      </c>
      <c r="P39" s="303">
        <v>92</v>
      </c>
      <c r="Q39" s="351">
        <f t="shared" si="15"/>
        <v>339</v>
      </c>
      <c r="R39" s="303">
        <v>177</v>
      </c>
      <c r="S39" s="303">
        <v>162</v>
      </c>
    </row>
    <row r="40" spans="1:19" ht="32.25" customHeight="1">
      <c r="A40" s="240">
        <v>7</v>
      </c>
      <c r="B40" s="351">
        <f t="shared" si="10"/>
        <v>67</v>
      </c>
      <c r="C40" s="303">
        <v>32</v>
      </c>
      <c r="D40" s="303">
        <v>35</v>
      </c>
      <c r="E40" s="351">
        <f t="shared" si="11"/>
        <v>107</v>
      </c>
      <c r="F40" s="303">
        <v>64</v>
      </c>
      <c r="G40" s="303">
        <v>43</v>
      </c>
      <c r="H40" s="351">
        <f t="shared" si="12"/>
        <v>16</v>
      </c>
      <c r="I40" s="303">
        <v>12</v>
      </c>
      <c r="J40" s="303">
        <v>4</v>
      </c>
      <c r="K40" s="351">
        <f t="shared" si="13"/>
        <v>187</v>
      </c>
      <c r="L40" s="303">
        <v>103</v>
      </c>
      <c r="M40" s="303">
        <v>84</v>
      </c>
      <c r="N40" s="351">
        <f t="shared" si="14"/>
        <v>174</v>
      </c>
      <c r="O40" s="303">
        <v>106</v>
      </c>
      <c r="P40" s="303">
        <v>68</v>
      </c>
      <c r="Q40" s="351">
        <f t="shared" si="15"/>
        <v>234</v>
      </c>
      <c r="R40" s="303">
        <v>127</v>
      </c>
      <c r="S40" s="303">
        <v>107</v>
      </c>
    </row>
    <row r="41" spans="1:19" ht="32.25" customHeight="1">
      <c r="A41" s="240">
        <v>8</v>
      </c>
      <c r="B41" s="351">
        <f t="shared" si="10"/>
        <v>94</v>
      </c>
      <c r="C41" s="303">
        <v>46</v>
      </c>
      <c r="D41" s="303">
        <v>48</v>
      </c>
      <c r="E41" s="351">
        <f t="shared" si="11"/>
        <v>132</v>
      </c>
      <c r="F41" s="303">
        <v>70</v>
      </c>
      <c r="G41" s="303">
        <v>62</v>
      </c>
      <c r="H41" s="351">
        <f t="shared" si="12"/>
        <v>48</v>
      </c>
      <c r="I41" s="303">
        <v>26</v>
      </c>
      <c r="J41" s="303">
        <v>22</v>
      </c>
      <c r="K41" s="351">
        <f t="shared" si="13"/>
        <v>160</v>
      </c>
      <c r="L41" s="303">
        <v>94</v>
      </c>
      <c r="M41" s="303">
        <v>66</v>
      </c>
      <c r="N41" s="351">
        <f t="shared" si="14"/>
        <v>211</v>
      </c>
      <c r="O41" s="303">
        <v>110</v>
      </c>
      <c r="P41" s="303">
        <v>101</v>
      </c>
      <c r="Q41" s="351">
        <f t="shared" si="15"/>
        <v>358</v>
      </c>
      <c r="R41" s="303">
        <v>185</v>
      </c>
      <c r="S41" s="303">
        <v>173</v>
      </c>
    </row>
    <row r="42" spans="1:19" ht="32.25" customHeight="1">
      <c r="A42" s="240">
        <v>9</v>
      </c>
      <c r="B42" s="351">
        <f t="shared" si="10"/>
        <v>67</v>
      </c>
      <c r="C42" s="303">
        <v>29</v>
      </c>
      <c r="D42" s="303">
        <v>38</v>
      </c>
      <c r="E42" s="351">
        <f t="shared" si="11"/>
        <v>99</v>
      </c>
      <c r="F42" s="303">
        <v>61</v>
      </c>
      <c r="G42" s="303">
        <v>38</v>
      </c>
      <c r="H42" s="351">
        <f t="shared" si="12"/>
        <v>46</v>
      </c>
      <c r="I42" s="303">
        <v>29</v>
      </c>
      <c r="J42" s="303">
        <v>17</v>
      </c>
      <c r="K42" s="351">
        <f t="shared" si="13"/>
        <v>197</v>
      </c>
      <c r="L42" s="303">
        <v>121</v>
      </c>
      <c r="M42" s="303">
        <v>76</v>
      </c>
      <c r="N42" s="351">
        <f t="shared" si="14"/>
        <v>130</v>
      </c>
      <c r="O42" s="303">
        <v>67</v>
      </c>
      <c r="P42" s="303">
        <v>63</v>
      </c>
      <c r="Q42" s="351">
        <f t="shared" si="15"/>
        <v>294</v>
      </c>
      <c r="R42" s="303">
        <v>163</v>
      </c>
      <c r="S42" s="303">
        <v>131</v>
      </c>
    </row>
    <row r="43" spans="1:19" ht="32.25" customHeight="1">
      <c r="A43" s="240">
        <v>10</v>
      </c>
      <c r="B43" s="351">
        <f t="shared" si="10"/>
        <v>78</v>
      </c>
      <c r="C43" s="303">
        <v>47</v>
      </c>
      <c r="D43" s="303">
        <v>31</v>
      </c>
      <c r="E43" s="351">
        <f t="shared" si="11"/>
        <v>126</v>
      </c>
      <c r="F43" s="303">
        <v>65</v>
      </c>
      <c r="G43" s="303">
        <v>61</v>
      </c>
      <c r="H43" s="351">
        <f t="shared" si="12"/>
        <v>54</v>
      </c>
      <c r="I43" s="303">
        <v>26</v>
      </c>
      <c r="J43" s="303">
        <v>28</v>
      </c>
      <c r="K43" s="351">
        <f t="shared" si="13"/>
        <v>166</v>
      </c>
      <c r="L43" s="303">
        <v>83</v>
      </c>
      <c r="M43" s="303">
        <v>83</v>
      </c>
      <c r="N43" s="351">
        <f t="shared" si="14"/>
        <v>156</v>
      </c>
      <c r="O43" s="303">
        <v>82</v>
      </c>
      <c r="P43" s="303">
        <v>74</v>
      </c>
      <c r="Q43" s="351">
        <f t="shared" si="15"/>
        <v>271</v>
      </c>
      <c r="R43" s="303">
        <v>127</v>
      </c>
      <c r="S43" s="303">
        <v>144</v>
      </c>
    </row>
    <row r="44" spans="1:19" ht="32.25" customHeight="1">
      <c r="A44" s="240">
        <v>11</v>
      </c>
      <c r="B44" s="351">
        <f t="shared" si="10"/>
        <v>69</v>
      </c>
      <c r="C44" s="303">
        <v>33</v>
      </c>
      <c r="D44" s="303">
        <v>36</v>
      </c>
      <c r="E44" s="351">
        <f t="shared" si="11"/>
        <v>109</v>
      </c>
      <c r="F44" s="303">
        <v>64</v>
      </c>
      <c r="G44" s="303">
        <v>45</v>
      </c>
      <c r="H44" s="351">
        <f t="shared" si="12"/>
        <v>31</v>
      </c>
      <c r="I44" s="303">
        <v>17</v>
      </c>
      <c r="J44" s="303">
        <v>14</v>
      </c>
      <c r="K44" s="351">
        <f t="shared" si="13"/>
        <v>193</v>
      </c>
      <c r="L44" s="303">
        <v>106</v>
      </c>
      <c r="M44" s="303">
        <v>87</v>
      </c>
      <c r="N44" s="351">
        <f t="shared" si="14"/>
        <v>188</v>
      </c>
      <c r="O44" s="303">
        <v>98</v>
      </c>
      <c r="P44" s="303">
        <v>90</v>
      </c>
      <c r="Q44" s="351">
        <f t="shared" si="15"/>
        <v>328</v>
      </c>
      <c r="R44" s="303">
        <v>169</v>
      </c>
      <c r="S44" s="303">
        <v>159</v>
      </c>
    </row>
    <row r="45" spans="1:19" ht="32.25" customHeight="1" thickBot="1">
      <c r="A45" s="242">
        <v>12</v>
      </c>
      <c r="B45" s="353">
        <f t="shared" si="10"/>
        <v>88</v>
      </c>
      <c r="C45" s="359">
        <v>52</v>
      </c>
      <c r="D45" s="359">
        <v>36</v>
      </c>
      <c r="E45" s="353">
        <f t="shared" si="11"/>
        <v>138</v>
      </c>
      <c r="F45" s="359">
        <v>73</v>
      </c>
      <c r="G45" s="359">
        <v>65</v>
      </c>
      <c r="H45" s="353">
        <f t="shared" si="12"/>
        <v>33</v>
      </c>
      <c r="I45" s="359">
        <v>19</v>
      </c>
      <c r="J45" s="359">
        <v>14</v>
      </c>
      <c r="K45" s="353">
        <f t="shared" si="13"/>
        <v>225</v>
      </c>
      <c r="L45" s="359">
        <v>123</v>
      </c>
      <c r="M45" s="359">
        <v>102</v>
      </c>
      <c r="N45" s="353">
        <f t="shared" si="14"/>
        <v>232</v>
      </c>
      <c r="O45" s="359">
        <v>112</v>
      </c>
      <c r="P45" s="359">
        <v>120</v>
      </c>
      <c r="Q45" s="353">
        <f t="shared" si="15"/>
        <v>335</v>
      </c>
      <c r="R45" s="359">
        <v>183</v>
      </c>
      <c r="S45" s="359">
        <v>152</v>
      </c>
    </row>
    <row r="46" spans="1:19">
      <c r="A46" s="296" t="s">
        <v>771</v>
      </c>
      <c r="B46" s="296"/>
      <c r="C46" s="297"/>
      <c r="E46" s="296"/>
      <c r="F46" s="296"/>
      <c r="H46" s="296"/>
      <c r="I46" s="296"/>
      <c r="K46" s="296"/>
      <c r="L46" s="296"/>
      <c r="N46" s="296"/>
      <c r="O46" s="296"/>
      <c r="Q46" s="902" t="s">
        <v>765</v>
      </c>
      <c r="R46" s="902"/>
      <c r="S46" s="902"/>
    </row>
    <row r="47" spans="1:19" ht="28.5" customHeight="1">
      <c r="A47" s="812" t="s">
        <v>781</v>
      </c>
      <c r="B47" s="812"/>
      <c r="C47" s="812"/>
      <c r="D47" s="812"/>
      <c r="E47" s="812"/>
      <c r="F47" s="812"/>
      <c r="G47" s="812"/>
      <c r="H47" s="812"/>
      <c r="I47" s="812"/>
      <c r="J47" s="812"/>
      <c r="K47" s="897" t="s">
        <v>603</v>
      </c>
      <c r="L47" s="897"/>
      <c r="M47" s="897"/>
      <c r="N47" s="897"/>
      <c r="O47" s="897"/>
      <c r="P47" s="897"/>
      <c r="Q47" s="897"/>
      <c r="R47" s="897"/>
      <c r="S47" s="897"/>
    </row>
    <row r="48" spans="1:19" ht="15" thickBot="1">
      <c r="A48" s="286" t="s">
        <v>310</v>
      </c>
      <c r="B48" s="286"/>
      <c r="C48" s="285"/>
      <c r="D48" s="291"/>
      <c r="E48" s="286"/>
      <c r="F48" s="286"/>
      <c r="G48" s="121"/>
      <c r="H48" s="286"/>
      <c r="I48" s="286"/>
      <c r="J48" s="121"/>
      <c r="K48" s="286"/>
      <c r="L48" s="286"/>
      <c r="M48" s="121"/>
      <c r="N48" s="286"/>
      <c r="O48" s="286"/>
      <c r="P48" s="121"/>
      <c r="Q48" s="286"/>
      <c r="R48" s="898" t="s">
        <v>311</v>
      </c>
      <c r="S48" s="898"/>
    </row>
    <row r="49" spans="1:19" ht="33" customHeight="1">
      <c r="A49" s="292" t="s">
        <v>379</v>
      </c>
      <c r="B49" s="899" t="s">
        <v>671</v>
      </c>
      <c r="C49" s="900"/>
      <c r="D49" s="901"/>
      <c r="E49" s="899" t="s">
        <v>658</v>
      </c>
      <c r="F49" s="900"/>
      <c r="G49" s="901"/>
      <c r="H49" s="899" t="s">
        <v>672</v>
      </c>
      <c r="I49" s="900"/>
      <c r="J49" s="900"/>
      <c r="K49" s="900" t="s">
        <v>659</v>
      </c>
      <c r="L49" s="900"/>
      <c r="M49" s="901"/>
      <c r="N49" s="899" t="s">
        <v>660</v>
      </c>
      <c r="O49" s="900"/>
      <c r="P49" s="901"/>
      <c r="Q49" s="899" t="s">
        <v>694</v>
      </c>
      <c r="R49" s="900"/>
      <c r="S49" s="901"/>
    </row>
    <row r="50" spans="1:19" ht="33" customHeight="1">
      <c r="A50" s="293" t="s">
        <v>552</v>
      </c>
      <c r="B50" s="293"/>
      <c r="C50" s="295" t="s">
        <v>676</v>
      </c>
      <c r="D50" s="295" t="s">
        <v>679</v>
      </c>
      <c r="E50" s="293"/>
      <c r="F50" s="295" t="s">
        <v>676</v>
      </c>
      <c r="G50" s="295" t="s">
        <v>679</v>
      </c>
      <c r="H50" s="293"/>
      <c r="I50" s="295" t="s">
        <v>676</v>
      </c>
      <c r="J50" s="295" t="s">
        <v>679</v>
      </c>
      <c r="K50" s="293"/>
      <c r="L50" s="295" t="s">
        <v>676</v>
      </c>
      <c r="M50" s="295" t="s">
        <v>679</v>
      </c>
      <c r="N50" s="293"/>
      <c r="O50" s="295" t="s">
        <v>676</v>
      </c>
      <c r="P50" s="295" t="s">
        <v>679</v>
      </c>
      <c r="Q50" s="294"/>
      <c r="R50" s="295" t="s">
        <v>696</v>
      </c>
      <c r="S50" s="66" t="s">
        <v>697</v>
      </c>
    </row>
    <row r="51" spans="1:19" ht="33" customHeight="1">
      <c r="A51" s="19">
        <v>2011</v>
      </c>
      <c r="B51" s="366">
        <v>2215</v>
      </c>
      <c r="C51" s="364" t="s">
        <v>698</v>
      </c>
      <c r="D51" s="364" t="s">
        <v>698</v>
      </c>
      <c r="E51" s="364">
        <v>1835</v>
      </c>
      <c r="F51" s="364" t="s">
        <v>698</v>
      </c>
      <c r="G51" s="364" t="s">
        <v>698</v>
      </c>
      <c r="H51" s="364">
        <v>2141</v>
      </c>
      <c r="I51" s="364" t="s">
        <v>698</v>
      </c>
      <c r="J51" s="364" t="s">
        <v>698</v>
      </c>
      <c r="K51" s="364">
        <v>1870</v>
      </c>
      <c r="L51" s="364" t="s">
        <v>698</v>
      </c>
      <c r="M51" s="364" t="s">
        <v>698</v>
      </c>
      <c r="N51" s="364">
        <v>574</v>
      </c>
      <c r="O51" s="364" t="s">
        <v>698</v>
      </c>
      <c r="P51" s="364" t="s">
        <v>698</v>
      </c>
      <c r="Q51" s="364" t="s">
        <v>698</v>
      </c>
      <c r="R51" s="364" t="s">
        <v>698</v>
      </c>
      <c r="S51" s="364" t="s">
        <v>698</v>
      </c>
    </row>
    <row r="52" spans="1:19" ht="33" customHeight="1">
      <c r="A52" s="19">
        <v>2012</v>
      </c>
      <c r="B52" s="350">
        <v>1864</v>
      </c>
      <c r="C52" s="349" t="s">
        <v>698</v>
      </c>
      <c r="D52" s="349" t="s">
        <v>698</v>
      </c>
      <c r="E52" s="349">
        <v>1546</v>
      </c>
      <c r="F52" s="349" t="s">
        <v>698</v>
      </c>
      <c r="G52" s="349" t="s">
        <v>698</v>
      </c>
      <c r="H52" s="349">
        <v>1835</v>
      </c>
      <c r="I52" s="349" t="s">
        <v>698</v>
      </c>
      <c r="J52" s="349" t="s">
        <v>698</v>
      </c>
      <c r="K52" s="349">
        <v>1594</v>
      </c>
      <c r="L52" s="349" t="s">
        <v>698</v>
      </c>
      <c r="M52" s="349" t="s">
        <v>698</v>
      </c>
      <c r="N52" s="349">
        <v>593</v>
      </c>
      <c r="O52" s="349" t="s">
        <v>698</v>
      </c>
      <c r="P52" s="349" t="s">
        <v>698</v>
      </c>
      <c r="Q52" s="349" t="s">
        <v>698</v>
      </c>
      <c r="R52" s="349" t="s">
        <v>698</v>
      </c>
      <c r="S52" s="349" t="s">
        <v>698</v>
      </c>
    </row>
    <row r="53" spans="1:19" ht="33" customHeight="1">
      <c r="A53" s="19">
        <v>2013</v>
      </c>
      <c r="B53" s="350">
        <v>1779</v>
      </c>
      <c r="C53" s="349">
        <v>892</v>
      </c>
      <c r="D53" s="349">
        <v>887</v>
      </c>
      <c r="E53" s="349">
        <v>1594</v>
      </c>
      <c r="F53" s="349">
        <v>820</v>
      </c>
      <c r="G53" s="349">
        <v>774</v>
      </c>
      <c r="H53" s="349">
        <v>1861</v>
      </c>
      <c r="I53" s="349">
        <v>979</v>
      </c>
      <c r="J53" s="349">
        <v>882</v>
      </c>
      <c r="K53" s="349">
        <v>1623</v>
      </c>
      <c r="L53" s="349">
        <v>889</v>
      </c>
      <c r="M53" s="349">
        <v>734</v>
      </c>
      <c r="N53" s="349">
        <v>625</v>
      </c>
      <c r="O53" s="349">
        <v>345</v>
      </c>
      <c r="P53" s="349">
        <v>280</v>
      </c>
      <c r="Q53" s="349">
        <v>330</v>
      </c>
      <c r="R53" s="349">
        <v>175</v>
      </c>
      <c r="S53" s="349">
        <v>155</v>
      </c>
    </row>
    <row r="54" spans="1:19" ht="33" customHeight="1">
      <c r="A54" s="19">
        <v>2014</v>
      </c>
      <c r="B54" s="350">
        <v>3231</v>
      </c>
      <c r="C54" s="303" t="s">
        <v>769</v>
      </c>
      <c r="D54" s="303" t="s">
        <v>769</v>
      </c>
      <c r="E54" s="349">
        <v>1718</v>
      </c>
      <c r="F54" s="303" t="s">
        <v>769</v>
      </c>
      <c r="G54" s="303" t="s">
        <v>769</v>
      </c>
      <c r="H54" s="349">
        <v>2083</v>
      </c>
      <c r="I54" s="303" t="s">
        <v>769</v>
      </c>
      <c r="J54" s="303" t="s">
        <v>769</v>
      </c>
      <c r="K54" s="349">
        <v>1638</v>
      </c>
      <c r="L54" s="303" t="s">
        <v>769</v>
      </c>
      <c r="M54" s="303" t="s">
        <v>769</v>
      </c>
      <c r="N54" s="349">
        <v>813</v>
      </c>
      <c r="O54" s="303" t="s">
        <v>769</v>
      </c>
      <c r="P54" s="303" t="s">
        <v>769</v>
      </c>
      <c r="Q54" s="349">
        <v>738</v>
      </c>
      <c r="R54" s="303" t="s">
        <v>769</v>
      </c>
      <c r="S54" s="303" t="s">
        <v>769</v>
      </c>
    </row>
    <row r="55" spans="1:19" ht="33" customHeight="1">
      <c r="A55" s="19">
        <v>2015</v>
      </c>
      <c r="B55" s="349">
        <v>2595</v>
      </c>
      <c r="C55" s="303">
        <v>1297</v>
      </c>
      <c r="D55" s="303">
        <v>1298</v>
      </c>
      <c r="E55" s="349">
        <v>1677</v>
      </c>
      <c r="F55" s="303">
        <v>904</v>
      </c>
      <c r="G55" s="303">
        <v>773</v>
      </c>
      <c r="H55" s="349">
        <v>2325</v>
      </c>
      <c r="I55" s="303">
        <v>1314</v>
      </c>
      <c r="J55" s="303">
        <v>1011</v>
      </c>
      <c r="K55" s="349">
        <v>1707</v>
      </c>
      <c r="L55" s="303">
        <v>921</v>
      </c>
      <c r="M55" s="303">
        <v>786</v>
      </c>
      <c r="N55" s="349">
        <v>994</v>
      </c>
      <c r="O55" s="303">
        <v>517</v>
      </c>
      <c r="P55" s="303">
        <v>477</v>
      </c>
      <c r="Q55" s="349">
        <v>938</v>
      </c>
      <c r="R55" s="303">
        <v>473</v>
      </c>
      <c r="S55" s="303">
        <v>465</v>
      </c>
    </row>
    <row r="56" spans="1:19" s="2" customFormat="1" ht="33" customHeight="1">
      <c r="A56" s="237">
        <v>2016</v>
      </c>
      <c r="B56" s="355">
        <f>SUM(B57:B68)</f>
        <v>1973</v>
      </c>
      <c r="C56" s="355">
        <f t="shared" ref="C56:S56" si="16">SUM(C57:C68)</f>
        <v>1020</v>
      </c>
      <c r="D56" s="355">
        <f t="shared" si="16"/>
        <v>953</v>
      </c>
      <c r="E56" s="355">
        <f t="shared" si="16"/>
        <v>1508</v>
      </c>
      <c r="F56" s="355">
        <f t="shared" si="16"/>
        <v>792</v>
      </c>
      <c r="G56" s="355">
        <f t="shared" si="16"/>
        <v>716</v>
      </c>
      <c r="H56" s="355">
        <f t="shared" si="16"/>
        <v>1954</v>
      </c>
      <c r="I56" s="355">
        <f t="shared" si="16"/>
        <v>1073</v>
      </c>
      <c r="J56" s="355">
        <f t="shared" si="16"/>
        <v>881</v>
      </c>
      <c r="K56" s="355">
        <f t="shared" si="16"/>
        <v>1511</v>
      </c>
      <c r="L56" s="355">
        <f t="shared" si="16"/>
        <v>872</v>
      </c>
      <c r="M56" s="355">
        <f t="shared" si="16"/>
        <v>639</v>
      </c>
      <c r="N56" s="355">
        <f t="shared" si="16"/>
        <v>923</v>
      </c>
      <c r="O56" s="355">
        <f t="shared" si="16"/>
        <v>512</v>
      </c>
      <c r="P56" s="355">
        <f t="shared" si="16"/>
        <v>411</v>
      </c>
      <c r="Q56" s="355">
        <f t="shared" si="16"/>
        <v>741</v>
      </c>
      <c r="R56" s="355">
        <f t="shared" si="16"/>
        <v>394</v>
      </c>
      <c r="S56" s="355">
        <f t="shared" si="16"/>
        <v>347</v>
      </c>
    </row>
    <row r="57" spans="1:19" ht="33" customHeight="1">
      <c r="A57" s="240">
        <v>1</v>
      </c>
      <c r="B57" s="351">
        <f>SUM(C57:D57)</f>
        <v>150</v>
      </c>
      <c r="C57" s="303">
        <v>78</v>
      </c>
      <c r="D57" s="303">
        <v>72</v>
      </c>
      <c r="E57" s="351">
        <f>SUM(F57:G57)</f>
        <v>135</v>
      </c>
      <c r="F57" s="303">
        <v>71</v>
      </c>
      <c r="G57" s="303">
        <v>64</v>
      </c>
      <c r="H57" s="351">
        <f>SUM(I57:J57)</f>
        <v>210</v>
      </c>
      <c r="I57" s="303">
        <v>107</v>
      </c>
      <c r="J57" s="303">
        <v>103</v>
      </c>
      <c r="K57" s="351">
        <f>SUM(L57:M57)</f>
        <v>131</v>
      </c>
      <c r="L57" s="303">
        <v>80</v>
      </c>
      <c r="M57" s="303">
        <v>51</v>
      </c>
      <c r="N57" s="351">
        <f>SUM(O57:P57)</f>
        <v>78</v>
      </c>
      <c r="O57" s="303">
        <v>46</v>
      </c>
      <c r="P57" s="303">
        <v>32</v>
      </c>
      <c r="Q57" s="351">
        <f>SUM(R57:S57)</f>
        <v>96</v>
      </c>
      <c r="R57" s="303">
        <v>54</v>
      </c>
      <c r="S57" s="303">
        <v>42</v>
      </c>
    </row>
    <row r="58" spans="1:19" ht="33" customHeight="1">
      <c r="A58" s="240">
        <v>2</v>
      </c>
      <c r="B58" s="351">
        <f t="shared" ref="B58:B68" si="17">SUM(C58:D58)</f>
        <v>221</v>
      </c>
      <c r="C58" s="303">
        <v>113</v>
      </c>
      <c r="D58" s="303">
        <v>108</v>
      </c>
      <c r="E58" s="351">
        <f t="shared" ref="E58:E68" si="18">SUM(F58:G58)</f>
        <v>161</v>
      </c>
      <c r="F58" s="303">
        <v>88</v>
      </c>
      <c r="G58" s="303">
        <v>73</v>
      </c>
      <c r="H58" s="351">
        <f t="shared" ref="H58:H68" si="19">SUM(I58:J58)</f>
        <v>279</v>
      </c>
      <c r="I58" s="303">
        <v>155</v>
      </c>
      <c r="J58" s="303">
        <v>124</v>
      </c>
      <c r="K58" s="351">
        <f t="shared" ref="K58:K68" si="20">SUM(L58:M58)</f>
        <v>181</v>
      </c>
      <c r="L58" s="303">
        <v>102</v>
      </c>
      <c r="M58" s="303">
        <v>79</v>
      </c>
      <c r="N58" s="351">
        <f t="shared" ref="N58:N68" si="21">SUM(O58:P58)</f>
        <v>123</v>
      </c>
      <c r="O58" s="303">
        <v>67</v>
      </c>
      <c r="P58" s="303">
        <v>56</v>
      </c>
      <c r="Q58" s="351">
        <f t="shared" ref="Q58:Q68" si="22">SUM(R58:S58)</f>
        <v>96</v>
      </c>
      <c r="R58" s="303">
        <v>51</v>
      </c>
      <c r="S58" s="303">
        <v>45</v>
      </c>
    </row>
    <row r="59" spans="1:19" ht="33" customHeight="1">
      <c r="A59" s="240">
        <v>3</v>
      </c>
      <c r="B59" s="351">
        <f t="shared" si="17"/>
        <v>184</v>
      </c>
      <c r="C59" s="303">
        <v>95</v>
      </c>
      <c r="D59" s="303">
        <v>89</v>
      </c>
      <c r="E59" s="351">
        <f t="shared" si="18"/>
        <v>194</v>
      </c>
      <c r="F59" s="303">
        <v>116</v>
      </c>
      <c r="G59" s="303">
        <v>78</v>
      </c>
      <c r="H59" s="351">
        <f t="shared" si="19"/>
        <v>220</v>
      </c>
      <c r="I59" s="303">
        <v>127</v>
      </c>
      <c r="J59" s="303">
        <v>93</v>
      </c>
      <c r="K59" s="351">
        <f t="shared" si="20"/>
        <v>181</v>
      </c>
      <c r="L59" s="303">
        <v>104</v>
      </c>
      <c r="M59" s="303">
        <v>77</v>
      </c>
      <c r="N59" s="351">
        <f t="shared" si="21"/>
        <v>116</v>
      </c>
      <c r="O59" s="303">
        <v>63</v>
      </c>
      <c r="P59" s="303">
        <v>53</v>
      </c>
      <c r="Q59" s="351">
        <f t="shared" si="22"/>
        <v>83</v>
      </c>
      <c r="R59" s="303">
        <v>47</v>
      </c>
      <c r="S59" s="303">
        <v>36</v>
      </c>
    </row>
    <row r="60" spans="1:19" ht="33" customHeight="1">
      <c r="A60" s="240">
        <v>4</v>
      </c>
      <c r="B60" s="351">
        <f t="shared" si="17"/>
        <v>122</v>
      </c>
      <c r="C60" s="303">
        <v>66</v>
      </c>
      <c r="D60" s="303">
        <v>56</v>
      </c>
      <c r="E60" s="351">
        <f t="shared" si="18"/>
        <v>118</v>
      </c>
      <c r="F60" s="303">
        <v>67</v>
      </c>
      <c r="G60" s="303">
        <v>51</v>
      </c>
      <c r="H60" s="351">
        <f t="shared" si="19"/>
        <v>136</v>
      </c>
      <c r="I60" s="303">
        <v>77</v>
      </c>
      <c r="J60" s="303">
        <v>59</v>
      </c>
      <c r="K60" s="351">
        <f t="shared" si="20"/>
        <v>123</v>
      </c>
      <c r="L60" s="303">
        <v>73</v>
      </c>
      <c r="M60" s="303">
        <v>50</v>
      </c>
      <c r="N60" s="351">
        <f t="shared" si="21"/>
        <v>66</v>
      </c>
      <c r="O60" s="303">
        <v>44</v>
      </c>
      <c r="P60" s="303">
        <v>22</v>
      </c>
      <c r="Q60" s="351">
        <f t="shared" si="22"/>
        <v>59</v>
      </c>
      <c r="R60" s="303">
        <v>30</v>
      </c>
      <c r="S60" s="303">
        <v>29</v>
      </c>
    </row>
    <row r="61" spans="1:19" ht="33" customHeight="1">
      <c r="A61" s="240">
        <v>5</v>
      </c>
      <c r="B61" s="351">
        <f t="shared" si="17"/>
        <v>146</v>
      </c>
      <c r="C61" s="303">
        <v>70</v>
      </c>
      <c r="D61" s="303">
        <v>76</v>
      </c>
      <c r="E61" s="351">
        <f t="shared" si="18"/>
        <v>129</v>
      </c>
      <c r="F61" s="303">
        <v>64</v>
      </c>
      <c r="G61" s="303">
        <v>65</v>
      </c>
      <c r="H61" s="351">
        <f t="shared" si="19"/>
        <v>134</v>
      </c>
      <c r="I61" s="303">
        <v>74</v>
      </c>
      <c r="J61" s="303">
        <v>60</v>
      </c>
      <c r="K61" s="351">
        <f t="shared" si="20"/>
        <v>126</v>
      </c>
      <c r="L61" s="303">
        <v>72</v>
      </c>
      <c r="M61" s="303">
        <v>54</v>
      </c>
      <c r="N61" s="351">
        <f t="shared" si="21"/>
        <v>79</v>
      </c>
      <c r="O61" s="303">
        <v>38</v>
      </c>
      <c r="P61" s="303">
        <v>41</v>
      </c>
      <c r="Q61" s="351">
        <f t="shared" si="22"/>
        <v>42</v>
      </c>
      <c r="R61" s="303">
        <v>25</v>
      </c>
      <c r="S61" s="303">
        <v>17</v>
      </c>
    </row>
    <row r="62" spans="1:19" ht="33" customHeight="1">
      <c r="A62" s="240">
        <v>6</v>
      </c>
      <c r="B62" s="351">
        <f t="shared" si="17"/>
        <v>201</v>
      </c>
      <c r="C62" s="303">
        <v>102</v>
      </c>
      <c r="D62" s="303">
        <v>99</v>
      </c>
      <c r="E62" s="351">
        <f t="shared" si="18"/>
        <v>133</v>
      </c>
      <c r="F62" s="303">
        <v>62</v>
      </c>
      <c r="G62" s="303">
        <v>71</v>
      </c>
      <c r="H62" s="351">
        <f t="shared" si="19"/>
        <v>142</v>
      </c>
      <c r="I62" s="303">
        <v>71</v>
      </c>
      <c r="J62" s="303">
        <v>71</v>
      </c>
      <c r="K62" s="351">
        <f t="shared" si="20"/>
        <v>123</v>
      </c>
      <c r="L62" s="303">
        <v>70</v>
      </c>
      <c r="M62" s="303">
        <v>53</v>
      </c>
      <c r="N62" s="351">
        <f t="shared" si="21"/>
        <v>76</v>
      </c>
      <c r="O62" s="303">
        <v>40</v>
      </c>
      <c r="P62" s="303">
        <v>36</v>
      </c>
      <c r="Q62" s="351">
        <f t="shared" si="22"/>
        <v>45</v>
      </c>
      <c r="R62" s="303">
        <v>19</v>
      </c>
      <c r="S62" s="303">
        <v>26</v>
      </c>
    </row>
    <row r="63" spans="1:19" ht="33" customHeight="1">
      <c r="A63" s="240">
        <v>7</v>
      </c>
      <c r="B63" s="351">
        <f t="shared" si="17"/>
        <v>176</v>
      </c>
      <c r="C63" s="303">
        <v>97</v>
      </c>
      <c r="D63" s="303">
        <v>79</v>
      </c>
      <c r="E63" s="351">
        <f t="shared" si="18"/>
        <v>93</v>
      </c>
      <c r="F63" s="303">
        <v>48</v>
      </c>
      <c r="G63" s="303">
        <v>45</v>
      </c>
      <c r="H63" s="351">
        <f t="shared" si="19"/>
        <v>112</v>
      </c>
      <c r="I63" s="303">
        <v>58</v>
      </c>
      <c r="J63" s="303">
        <v>54</v>
      </c>
      <c r="K63" s="351">
        <f t="shared" si="20"/>
        <v>112</v>
      </c>
      <c r="L63" s="303">
        <v>76</v>
      </c>
      <c r="M63" s="303">
        <v>36</v>
      </c>
      <c r="N63" s="351">
        <f t="shared" si="21"/>
        <v>70</v>
      </c>
      <c r="O63" s="303">
        <v>36</v>
      </c>
      <c r="P63" s="303">
        <v>34</v>
      </c>
      <c r="Q63" s="351">
        <f t="shared" si="22"/>
        <v>54</v>
      </c>
      <c r="R63" s="303">
        <v>28</v>
      </c>
      <c r="S63" s="303">
        <v>26</v>
      </c>
    </row>
    <row r="64" spans="1:19" ht="33" customHeight="1">
      <c r="A64" s="240">
        <v>8</v>
      </c>
      <c r="B64" s="351">
        <f t="shared" si="17"/>
        <v>182</v>
      </c>
      <c r="C64" s="303">
        <v>98</v>
      </c>
      <c r="D64" s="303">
        <v>84</v>
      </c>
      <c r="E64" s="351">
        <f t="shared" si="18"/>
        <v>114</v>
      </c>
      <c r="F64" s="303">
        <v>63</v>
      </c>
      <c r="G64" s="303">
        <v>51</v>
      </c>
      <c r="H64" s="351">
        <f t="shared" si="19"/>
        <v>176</v>
      </c>
      <c r="I64" s="303">
        <v>92</v>
      </c>
      <c r="J64" s="303">
        <v>84</v>
      </c>
      <c r="K64" s="351">
        <f t="shared" si="20"/>
        <v>127</v>
      </c>
      <c r="L64" s="303">
        <v>76</v>
      </c>
      <c r="M64" s="303">
        <v>51</v>
      </c>
      <c r="N64" s="351">
        <f t="shared" si="21"/>
        <v>98</v>
      </c>
      <c r="O64" s="303">
        <v>49</v>
      </c>
      <c r="P64" s="303">
        <v>49</v>
      </c>
      <c r="Q64" s="351">
        <f t="shared" si="22"/>
        <v>64</v>
      </c>
      <c r="R64" s="303">
        <v>32</v>
      </c>
      <c r="S64" s="303">
        <v>32</v>
      </c>
    </row>
    <row r="65" spans="1:19" ht="33" customHeight="1">
      <c r="A65" s="240">
        <v>9</v>
      </c>
      <c r="B65" s="351">
        <f t="shared" si="17"/>
        <v>138</v>
      </c>
      <c r="C65" s="303">
        <v>68</v>
      </c>
      <c r="D65" s="303">
        <v>70</v>
      </c>
      <c r="E65" s="351">
        <f t="shared" si="18"/>
        <v>84</v>
      </c>
      <c r="F65" s="303">
        <v>49</v>
      </c>
      <c r="G65" s="303">
        <v>35</v>
      </c>
      <c r="H65" s="351">
        <f t="shared" si="19"/>
        <v>153</v>
      </c>
      <c r="I65" s="303">
        <v>84</v>
      </c>
      <c r="J65" s="303">
        <v>69</v>
      </c>
      <c r="K65" s="351">
        <f t="shared" si="20"/>
        <v>105</v>
      </c>
      <c r="L65" s="303">
        <v>59</v>
      </c>
      <c r="M65" s="303">
        <v>46</v>
      </c>
      <c r="N65" s="351">
        <f t="shared" si="21"/>
        <v>48</v>
      </c>
      <c r="O65" s="303">
        <v>27</v>
      </c>
      <c r="P65" s="303">
        <v>21</v>
      </c>
      <c r="Q65" s="351">
        <f t="shared" si="22"/>
        <v>46</v>
      </c>
      <c r="R65" s="303">
        <v>21</v>
      </c>
      <c r="S65" s="303">
        <v>25</v>
      </c>
    </row>
    <row r="66" spans="1:19" ht="33" customHeight="1">
      <c r="A66" s="240">
        <v>10</v>
      </c>
      <c r="B66" s="351">
        <f t="shared" si="17"/>
        <v>132</v>
      </c>
      <c r="C66" s="303">
        <v>63</v>
      </c>
      <c r="D66" s="303">
        <v>69</v>
      </c>
      <c r="E66" s="351">
        <f t="shared" si="18"/>
        <v>75</v>
      </c>
      <c r="F66" s="303">
        <v>36</v>
      </c>
      <c r="G66" s="303">
        <v>39</v>
      </c>
      <c r="H66" s="351">
        <f t="shared" si="19"/>
        <v>141</v>
      </c>
      <c r="I66" s="303">
        <v>75</v>
      </c>
      <c r="J66" s="303">
        <v>66</v>
      </c>
      <c r="K66" s="351">
        <f t="shared" si="20"/>
        <v>101</v>
      </c>
      <c r="L66" s="303">
        <v>51</v>
      </c>
      <c r="M66" s="303">
        <v>50</v>
      </c>
      <c r="N66" s="351">
        <f t="shared" si="21"/>
        <v>58</v>
      </c>
      <c r="O66" s="303">
        <v>41</v>
      </c>
      <c r="P66" s="303">
        <v>17</v>
      </c>
      <c r="Q66" s="351">
        <f t="shared" si="22"/>
        <v>43</v>
      </c>
      <c r="R66" s="303">
        <v>24</v>
      </c>
      <c r="S66" s="303">
        <v>19</v>
      </c>
    </row>
    <row r="67" spans="1:19" ht="33" customHeight="1">
      <c r="A67" s="240">
        <v>11</v>
      </c>
      <c r="B67" s="351">
        <f t="shared" si="17"/>
        <v>144</v>
      </c>
      <c r="C67" s="303">
        <v>76</v>
      </c>
      <c r="D67" s="303">
        <v>68</v>
      </c>
      <c r="E67" s="351">
        <f t="shared" si="18"/>
        <v>107</v>
      </c>
      <c r="F67" s="303">
        <v>49</v>
      </c>
      <c r="G67" s="303">
        <v>58</v>
      </c>
      <c r="H67" s="351">
        <f t="shared" si="19"/>
        <v>123</v>
      </c>
      <c r="I67" s="303">
        <v>75</v>
      </c>
      <c r="J67" s="303">
        <v>48</v>
      </c>
      <c r="K67" s="351">
        <f t="shared" si="20"/>
        <v>82</v>
      </c>
      <c r="L67" s="303">
        <v>47</v>
      </c>
      <c r="M67" s="303">
        <v>35</v>
      </c>
      <c r="N67" s="351">
        <f t="shared" si="21"/>
        <v>51</v>
      </c>
      <c r="O67" s="303">
        <v>23</v>
      </c>
      <c r="P67" s="303">
        <v>28</v>
      </c>
      <c r="Q67" s="351">
        <f t="shared" si="22"/>
        <v>44</v>
      </c>
      <c r="R67" s="303">
        <v>29</v>
      </c>
      <c r="S67" s="303">
        <v>15</v>
      </c>
    </row>
    <row r="68" spans="1:19" ht="33" customHeight="1" thickBot="1">
      <c r="A68" s="242">
        <v>12</v>
      </c>
      <c r="B68" s="353">
        <f t="shared" si="17"/>
        <v>177</v>
      </c>
      <c r="C68" s="359">
        <v>94</v>
      </c>
      <c r="D68" s="359">
        <v>83</v>
      </c>
      <c r="E68" s="353">
        <f t="shared" si="18"/>
        <v>165</v>
      </c>
      <c r="F68" s="359">
        <v>79</v>
      </c>
      <c r="G68" s="359">
        <v>86</v>
      </c>
      <c r="H68" s="353">
        <f t="shared" si="19"/>
        <v>128</v>
      </c>
      <c r="I68" s="359">
        <v>78</v>
      </c>
      <c r="J68" s="359">
        <v>50</v>
      </c>
      <c r="K68" s="353">
        <f t="shared" si="20"/>
        <v>119</v>
      </c>
      <c r="L68" s="359">
        <v>62</v>
      </c>
      <c r="M68" s="359">
        <v>57</v>
      </c>
      <c r="N68" s="353">
        <f t="shared" si="21"/>
        <v>60</v>
      </c>
      <c r="O68" s="359">
        <v>38</v>
      </c>
      <c r="P68" s="359">
        <v>22</v>
      </c>
      <c r="Q68" s="353">
        <f t="shared" si="22"/>
        <v>69</v>
      </c>
      <c r="R68" s="359">
        <v>34</v>
      </c>
      <c r="S68" s="359">
        <v>35</v>
      </c>
    </row>
    <row r="69" spans="1:19">
      <c r="A69" s="296" t="s">
        <v>771</v>
      </c>
      <c r="B69" s="296"/>
      <c r="C69" s="297"/>
      <c r="E69" s="296"/>
      <c r="F69" s="296"/>
      <c r="H69" s="296"/>
      <c r="I69" s="296"/>
      <c r="K69" s="296"/>
      <c r="L69" s="296"/>
      <c r="N69" s="296"/>
      <c r="O69" s="296"/>
      <c r="Q69" s="902" t="s">
        <v>765</v>
      </c>
      <c r="R69" s="902"/>
      <c r="S69" s="902"/>
    </row>
  </sheetData>
  <mergeCells count="30">
    <mergeCell ref="Q69:S69"/>
    <mergeCell ref="A47:J47"/>
    <mergeCell ref="B49:D49"/>
    <mergeCell ref="E49:G49"/>
    <mergeCell ref="H49:J49"/>
    <mergeCell ref="K47:S47"/>
    <mergeCell ref="R48:S48"/>
    <mergeCell ref="K49:M49"/>
    <mergeCell ref="N49:P49"/>
    <mergeCell ref="Q49:S49"/>
    <mergeCell ref="R25:S25"/>
    <mergeCell ref="K26:M26"/>
    <mergeCell ref="N26:P26"/>
    <mergeCell ref="Q26:S26"/>
    <mergeCell ref="Q46:S46"/>
    <mergeCell ref="Q3:S3"/>
    <mergeCell ref="R2:S2"/>
    <mergeCell ref="K1:S1"/>
    <mergeCell ref="Q23:S23"/>
    <mergeCell ref="A24:J24"/>
    <mergeCell ref="A1:J1"/>
    <mergeCell ref="K3:M3"/>
    <mergeCell ref="N3:P3"/>
    <mergeCell ref="K24:S24"/>
    <mergeCell ref="B26:D26"/>
    <mergeCell ref="E26:G26"/>
    <mergeCell ref="H26:J26"/>
    <mergeCell ref="B3:D3"/>
    <mergeCell ref="E3:G3"/>
    <mergeCell ref="H3:J3"/>
  </mergeCells>
  <phoneticPr fontId="18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r:id="rId1"/>
  <headerFooter differentOddEven="1"/>
  <rowBreaks count="2" manualBreakCount="2">
    <brk id="23" max="16383" man="1"/>
    <brk id="4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O18"/>
  <sheetViews>
    <sheetView view="pageBreakPreview" topLeftCell="B5" zoomScaleNormal="100" zoomScaleSheetLayoutView="100" workbookViewId="0">
      <selection activeCell="Z11" sqref="Z11"/>
    </sheetView>
  </sheetViews>
  <sheetFormatPr defaultRowHeight="14.25"/>
  <cols>
    <col min="1" max="1" width="8" style="383" customWidth="1"/>
    <col min="2" max="13" width="6" style="383" customWidth="1"/>
    <col min="14" max="25" width="5.625" style="383" customWidth="1"/>
    <col min="26" max="26" width="10.625" style="383" customWidth="1"/>
    <col min="27" max="27" width="4.625" style="424" customWidth="1"/>
    <col min="28" max="40" width="4.75" style="424" customWidth="1"/>
    <col min="41" max="16384" width="9" style="383"/>
  </cols>
  <sheetData>
    <row r="1" spans="1:41" s="376" customFormat="1" ht="28.5" customHeight="1">
      <c r="A1" s="905" t="s">
        <v>604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6" t="s">
        <v>605</v>
      </c>
      <c r="O1" s="906"/>
      <c r="P1" s="906"/>
      <c r="Q1" s="906"/>
      <c r="R1" s="906"/>
      <c r="S1" s="906"/>
      <c r="T1" s="906"/>
      <c r="U1" s="906"/>
      <c r="V1" s="906"/>
      <c r="W1" s="906"/>
      <c r="X1" s="906"/>
      <c r="Y1" s="906"/>
      <c r="Z1" s="906"/>
      <c r="AA1" s="370"/>
      <c r="AB1" s="371"/>
      <c r="AC1" s="372"/>
      <c r="AD1" s="373"/>
      <c r="AE1" s="374"/>
      <c r="AF1" s="371"/>
      <c r="AG1" s="371"/>
      <c r="AH1" s="371"/>
      <c r="AI1" s="371"/>
      <c r="AJ1" s="371"/>
      <c r="AK1" s="371"/>
      <c r="AL1" s="371"/>
      <c r="AM1" s="371"/>
      <c r="AN1" s="371"/>
      <c r="AO1" s="375"/>
    </row>
    <row r="2" spans="1:41" s="381" customFormat="1" ht="18" customHeight="1" thickBot="1">
      <c r="A2" s="377" t="s">
        <v>369</v>
      </c>
      <c r="B2" s="378"/>
      <c r="C2" s="378"/>
      <c r="D2" s="378"/>
      <c r="E2" s="378"/>
      <c r="F2" s="378"/>
      <c r="G2" s="378"/>
      <c r="H2" s="378"/>
      <c r="I2" s="378"/>
      <c r="J2" s="379"/>
      <c r="K2" s="378"/>
      <c r="L2" s="378"/>
      <c r="M2" s="379"/>
      <c r="N2" s="378"/>
      <c r="O2" s="378"/>
      <c r="P2" s="379"/>
      <c r="Q2" s="378"/>
      <c r="R2" s="378"/>
      <c r="S2" s="379"/>
      <c r="T2" s="378"/>
      <c r="U2" s="378"/>
      <c r="V2" s="378"/>
      <c r="W2" s="378"/>
      <c r="X2" s="378"/>
      <c r="Y2" s="379"/>
      <c r="Z2" s="380" t="s">
        <v>98</v>
      </c>
      <c r="AH2" s="382"/>
      <c r="AK2" s="382"/>
      <c r="AN2" s="382"/>
      <c r="AO2" s="383"/>
    </row>
    <row r="3" spans="1:41" s="389" customFormat="1" ht="24" customHeight="1">
      <c r="A3" s="384" t="s">
        <v>380</v>
      </c>
      <c r="B3" s="912" t="s">
        <v>418</v>
      </c>
      <c r="C3" s="913"/>
      <c r="D3" s="914"/>
      <c r="E3" s="915" t="s">
        <v>680</v>
      </c>
      <c r="F3" s="913"/>
      <c r="G3" s="914"/>
      <c r="H3" s="911" t="s">
        <v>682</v>
      </c>
      <c r="I3" s="916"/>
      <c r="J3" s="917"/>
      <c r="K3" s="918" t="s">
        <v>681</v>
      </c>
      <c r="L3" s="919"/>
      <c r="M3" s="919"/>
      <c r="N3" s="908" t="s">
        <v>683</v>
      </c>
      <c r="O3" s="909"/>
      <c r="P3" s="910"/>
      <c r="Q3" s="385" t="s">
        <v>684</v>
      </c>
      <c r="R3" s="386"/>
      <c r="S3" s="387"/>
      <c r="T3" s="911" t="s">
        <v>685</v>
      </c>
      <c r="U3" s="909"/>
      <c r="V3" s="910"/>
      <c r="W3" s="385" t="s">
        <v>420</v>
      </c>
      <c r="X3" s="386"/>
      <c r="Y3" s="387"/>
      <c r="Z3" s="388" t="s">
        <v>2</v>
      </c>
      <c r="AA3" s="385"/>
      <c r="AB3" s="385"/>
      <c r="AC3" s="385"/>
      <c r="AE3" s="390"/>
      <c r="AO3" s="391"/>
    </row>
    <row r="4" spans="1:41" s="389" customFormat="1" ht="24" customHeight="1">
      <c r="A4" s="384"/>
      <c r="B4" s="392"/>
      <c r="C4" s="393" t="s">
        <v>0</v>
      </c>
      <c r="D4" s="394" t="s">
        <v>1</v>
      </c>
      <c r="E4" s="392" t="s">
        <v>419</v>
      </c>
      <c r="F4" s="385" t="s">
        <v>0</v>
      </c>
      <c r="G4" s="395" t="s">
        <v>1</v>
      </c>
      <c r="H4" s="392"/>
      <c r="I4" s="385" t="s">
        <v>0</v>
      </c>
      <c r="J4" s="395" t="s">
        <v>1</v>
      </c>
      <c r="K4" s="392"/>
      <c r="L4" s="393" t="s">
        <v>0</v>
      </c>
      <c r="M4" s="390" t="s">
        <v>1</v>
      </c>
      <c r="N4" s="393"/>
      <c r="O4" s="393" t="s">
        <v>0</v>
      </c>
      <c r="P4" s="395" t="s">
        <v>1</v>
      </c>
      <c r="Q4" s="392"/>
      <c r="R4" s="393" t="s">
        <v>0</v>
      </c>
      <c r="S4" s="395" t="s">
        <v>1</v>
      </c>
      <c r="T4" s="393"/>
      <c r="U4" s="393" t="s">
        <v>0</v>
      </c>
      <c r="V4" s="394" t="s">
        <v>1</v>
      </c>
      <c r="W4" s="392" t="s">
        <v>419</v>
      </c>
      <c r="X4" s="393" t="s">
        <v>0</v>
      </c>
      <c r="Y4" s="396" t="s">
        <v>1</v>
      </c>
      <c r="Z4" s="388" t="s">
        <v>75</v>
      </c>
      <c r="AA4" s="385"/>
      <c r="AB4" s="385"/>
      <c r="AC4" s="385"/>
      <c r="AD4" s="385"/>
      <c r="AE4" s="390"/>
      <c r="AF4" s="390"/>
      <c r="AG4" s="390"/>
      <c r="AH4" s="390"/>
      <c r="AI4" s="385"/>
      <c r="AJ4" s="385"/>
      <c r="AK4" s="390"/>
      <c r="AL4" s="385"/>
      <c r="AM4" s="385"/>
      <c r="AN4" s="390"/>
      <c r="AO4" s="391"/>
    </row>
    <row r="5" spans="1:41" s="389" customFormat="1" ht="24" customHeight="1">
      <c r="A5" s="397" t="s">
        <v>451</v>
      </c>
      <c r="B5" s="398"/>
      <c r="C5" s="399" t="s">
        <v>675</v>
      </c>
      <c r="D5" s="399" t="s">
        <v>678</v>
      </c>
      <c r="E5" s="398"/>
      <c r="F5" s="400" t="s">
        <v>3</v>
      </c>
      <c r="G5" s="401" t="s">
        <v>4</v>
      </c>
      <c r="H5" s="398"/>
      <c r="I5" s="400" t="s">
        <v>3</v>
      </c>
      <c r="J5" s="401" t="s">
        <v>4</v>
      </c>
      <c r="K5" s="401"/>
      <c r="L5" s="399" t="s">
        <v>3</v>
      </c>
      <c r="M5" s="402" t="s">
        <v>4</v>
      </c>
      <c r="N5" s="398"/>
      <c r="O5" s="399" t="s">
        <v>3</v>
      </c>
      <c r="P5" s="398" t="s">
        <v>4</v>
      </c>
      <c r="Q5" s="398"/>
      <c r="R5" s="399" t="s">
        <v>3</v>
      </c>
      <c r="S5" s="398" t="s">
        <v>4</v>
      </c>
      <c r="T5" s="398"/>
      <c r="U5" s="399" t="s">
        <v>3</v>
      </c>
      <c r="V5" s="399" t="s">
        <v>4</v>
      </c>
      <c r="W5" s="398"/>
      <c r="X5" s="399" t="s">
        <v>3</v>
      </c>
      <c r="Y5" s="398" t="s">
        <v>4</v>
      </c>
      <c r="Z5" s="403" t="s">
        <v>452</v>
      </c>
      <c r="AA5" s="385"/>
      <c r="AB5" s="385"/>
      <c r="AC5" s="390"/>
      <c r="AD5" s="385"/>
      <c r="AE5" s="390"/>
      <c r="AF5" s="390"/>
      <c r="AG5" s="390"/>
      <c r="AH5" s="390"/>
      <c r="AI5" s="390"/>
      <c r="AJ5" s="385"/>
      <c r="AK5" s="390"/>
      <c r="AL5" s="390"/>
      <c r="AM5" s="385"/>
      <c r="AN5" s="390"/>
      <c r="AO5" s="391"/>
    </row>
    <row r="6" spans="1:41" s="410" customFormat="1" ht="90" customHeight="1">
      <c r="A6" s="404">
        <v>2011</v>
      </c>
      <c r="B6" s="405">
        <v>29708</v>
      </c>
      <c r="C6" s="405">
        <v>14882</v>
      </c>
      <c r="D6" s="405">
        <v>14826</v>
      </c>
      <c r="E6" s="405">
        <v>23811</v>
      </c>
      <c r="F6" s="405">
        <v>11683</v>
      </c>
      <c r="G6" s="405">
        <v>12128</v>
      </c>
      <c r="H6" s="405">
        <v>588</v>
      </c>
      <c r="I6" s="405">
        <v>348</v>
      </c>
      <c r="J6" s="405">
        <v>240</v>
      </c>
      <c r="K6" s="405">
        <v>265</v>
      </c>
      <c r="L6" s="405">
        <v>104</v>
      </c>
      <c r="M6" s="405">
        <v>161</v>
      </c>
      <c r="N6" s="405">
        <v>1092</v>
      </c>
      <c r="O6" s="405">
        <v>469</v>
      </c>
      <c r="P6" s="405">
        <v>623</v>
      </c>
      <c r="Q6" s="405">
        <v>524</v>
      </c>
      <c r="R6" s="405">
        <v>273</v>
      </c>
      <c r="S6" s="405">
        <v>251</v>
      </c>
      <c r="T6" s="405">
        <v>73</v>
      </c>
      <c r="U6" s="405">
        <v>47</v>
      </c>
      <c r="V6" s="405">
        <v>26</v>
      </c>
      <c r="W6" s="405">
        <v>3355</v>
      </c>
      <c r="X6" s="405">
        <v>1958</v>
      </c>
      <c r="Y6" s="405">
        <v>1397</v>
      </c>
      <c r="Z6" s="406">
        <v>2011</v>
      </c>
      <c r="AA6" s="407"/>
      <c r="AB6" s="407"/>
      <c r="AC6" s="407"/>
      <c r="AD6" s="407"/>
      <c r="AE6" s="407"/>
      <c r="AF6" s="407"/>
      <c r="AG6" s="407"/>
      <c r="AH6" s="408"/>
      <c r="AI6" s="407"/>
      <c r="AJ6" s="407"/>
      <c r="AK6" s="408"/>
      <c r="AL6" s="407"/>
      <c r="AM6" s="407"/>
      <c r="AN6" s="408"/>
      <c r="AO6" s="409"/>
    </row>
    <row r="7" spans="1:41" s="410" customFormat="1" ht="90" customHeight="1">
      <c r="A7" s="404">
        <v>2012</v>
      </c>
      <c r="B7" s="405">
        <v>27697</v>
      </c>
      <c r="C7" s="405">
        <v>13781</v>
      </c>
      <c r="D7" s="405">
        <v>13916</v>
      </c>
      <c r="E7" s="405">
        <v>19882</v>
      </c>
      <c r="F7" s="405">
        <v>9730</v>
      </c>
      <c r="G7" s="405">
        <v>10152</v>
      </c>
      <c r="H7" s="405">
        <v>525</v>
      </c>
      <c r="I7" s="405">
        <v>308</v>
      </c>
      <c r="J7" s="405">
        <v>217</v>
      </c>
      <c r="K7" s="405">
        <v>247</v>
      </c>
      <c r="L7" s="405">
        <v>64</v>
      </c>
      <c r="M7" s="405">
        <v>183</v>
      </c>
      <c r="N7" s="405">
        <v>1112</v>
      </c>
      <c r="O7" s="405">
        <v>417</v>
      </c>
      <c r="P7" s="405">
        <v>695</v>
      </c>
      <c r="Q7" s="405">
        <v>581</v>
      </c>
      <c r="R7" s="405">
        <v>309</v>
      </c>
      <c r="S7" s="405">
        <v>272</v>
      </c>
      <c r="T7" s="405">
        <v>70</v>
      </c>
      <c r="U7" s="405">
        <v>50</v>
      </c>
      <c r="V7" s="405">
        <v>20</v>
      </c>
      <c r="W7" s="405">
        <v>5280</v>
      </c>
      <c r="X7" s="405">
        <v>2903</v>
      </c>
      <c r="Y7" s="405">
        <v>2377</v>
      </c>
      <c r="Z7" s="406">
        <v>2012</v>
      </c>
      <c r="AA7" s="407"/>
      <c r="AB7" s="407"/>
      <c r="AC7" s="407"/>
      <c r="AD7" s="407"/>
      <c r="AE7" s="407"/>
      <c r="AF7" s="407"/>
      <c r="AG7" s="407"/>
      <c r="AH7" s="408"/>
      <c r="AI7" s="407"/>
      <c r="AJ7" s="407"/>
      <c r="AK7" s="408"/>
      <c r="AL7" s="407"/>
      <c r="AM7" s="407"/>
      <c r="AN7" s="408"/>
      <c r="AO7" s="409"/>
    </row>
    <row r="8" spans="1:41" s="410" customFormat="1" ht="90" customHeight="1">
      <c r="A8" s="404">
        <v>2013</v>
      </c>
      <c r="B8" s="405">
        <v>30352</v>
      </c>
      <c r="C8" s="405">
        <v>15434</v>
      </c>
      <c r="D8" s="405">
        <v>14918</v>
      </c>
      <c r="E8" s="405">
        <v>23499</v>
      </c>
      <c r="F8" s="405">
        <v>11785</v>
      </c>
      <c r="G8" s="405">
        <v>11714</v>
      </c>
      <c r="H8" s="405">
        <v>485</v>
      </c>
      <c r="I8" s="405">
        <v>287</v>
      </c>
      <c r="J8" s="405">
        <v>198</v>
      </c>
      <c r="K8" s="405">
        <v>272</v>
      </c>
      <c r="L8" s="405">
        <v>87</v>
      </c>
      <c r="M8" s="405">
        <v>185</v>
      </c>
      <c r="N8" s="405">
        <v>1210</v>
      </c>
      <c r="O8" s="405">
        <v>431</v>
      </c>
      <c r="P8" s="405">
        <v>779</v>
      </c>
      <c r="Q8" s="405">
        <v>648</v>
      </c>
      <c r="R8" s="405">
        <v>329</v>
      </c>
      <c r="S8" s="405">
        <v>319</v>
      </c>
      <c r="T8" s="405">
        <v>76</v>
      </c>
      <c r="U8" s="405">
        <v>53</v>
      </c>
      <c r="V8" s="405">
        <v>23</v>
      </c>
      <c r="W8" s="405">
        <v>4162</v>
      </c>
      <c r="X8" s="405">
        <v>2462</v>
      </c>
      <c r="Y8" s="405">
        <v>1700</v>
      </c>
      <c r="Z8" s="406">
        <v>2013</v>
      </c>
      <c r="AA8" s="407"/>
      <c r="AB8" s="407"/>
      <c r="AC8" s="407"/>
      <c r="AD8" s="407"/>
      <c r="AE8" s="407"/>
      <c r="AF8" s="407"/>
      <c r="AG8" s="407"/>
      <c r="AH8" s="408"/>
      <c r="AI8" s="407"/>
      <c r="AJ8" s="407"/>
      <c r="AK8" s="408"/>
      <c r="AL8" s="407"/>
      <c r="AM8" s="407"/>
      <c r="AN8" s="408"/>
      <c r="AO8" s="409"/>
    </row>
    <row r="9" spans="1:41" s="410" customFormat="1" ht="90" customHeight="1">
      <c r="A9" s="404">
        <v>2014</v>
      </c>
      <c r="B9" s="405">
        <v>34941</v>
      </c>
      <c r="C9" s="405">
        <v>17829</v>
      </c>
      <c r="D9" s="405">
        <v>17112</v>
      </c>
      <c r="E9" s="405">
        <v>27395</v>
      </c>
      <c r="F9" s="405">
        <v>13807</v>
      </c>
      <c r="G9" s="405">
        <v>13588</v>
      </c>
      <c r="H9" s="405">
        <v>488</v>
      </c>
      <c r="I9" s="405">
        <v>296</v>
      </c>
      <c r="J9" s="405">
        <v>192</v>
      </c>
      <c r="K9" s="405">
        <v>324</v>
      </c>
      <c r="L9" s="405">
        <v>96</v>
      </c>
      <c r="M9" s="405">
        <v>228</v>
      </c>
      <c r="N9" s="405">
        <v>1338</v>
      </c>
      <c r="O9" s="405">
        <v>483</v>
      </c>
      <c r="P9" s="405">
        <v>855</v>
      </c>
      <c r="Q9" s="405">
        <v>667</v>
      </c>
      <c r="R9" s="405">
        <v>327</v>
      </c>
      <c r="S9" s="405">
        <v>340</v>
      </c>
      <c r="T9" s="405">
        <v>72</v>
      </c>
      <c r="U9" s="405">
        <v>47</v>
      </c>
      <c r="V9" s="405">
        <v>25</v>
      </c>
      <c r="W9" s="405">
        <v>4657</v>
      </c>
      <c r="X9" s="405">
        <v>2773</v>
      </c>
      <c r="Y9" s="405">
        <v>1884</v>
      </c>
      <c r="Z9" s="406">
        <v>2014</v>
      </c>
      <c r="AA9" s="407"/>
      <c r="AB9" s="407"/>
      <c r="AC9" s="407"/>
      <c r="AD9" s="407"/>
      <c r="AE9" s="407"/>
      <c r="AF9" s="407"/>
      <c r="AG9" s="407"/>
      <c r="AH9" s="408"/>
      <c r="AI9" s="407"/>
      <c r="AJ9" s="407"/>
      <c r="AK9" s="408"/>
      <c r="AL9" s="407"/>
      <c r="AM9" s="407"/>
      <c r="AN9" s="408"/>
      <c r="AO9" s="409"/>
    </row>
    <row r="10" spans="1:41" s="410" customFormat="1" ht="90" customHeight="1">
      <c r="A10" s="635">
        <v>2015</v>
      </c>
      <c r="B10" s="405">
        <v>37351</v>
      </c>
      <c r="C10" s="405">
        <v>19138</v>
      </c>
      <c r="D10" s="405">
        <v>18213</v>
      </c>
      <c r="E10" s="405">
        <v>29502</v>
      </c>
      <c r="F10" s="405">
        <v>14969</v>
      </c>
      <c r="G10" s="405">
        <v>14533</v>
      </c>
      <c r="H10" s="405">
        <v>431</v>
      </c>
      <c r="I10" s="405">
        <v>253</v>
      </c>
      <c r="J10" s="405">
        <v>178</v>
      </c>
      <c r="K10" s="405">
        <v>337</v>
      </c>
      <c r="L10" s="405">
        <v>108</v>
      </c>
      <c r="M10" s="405">
        <v>229</v>
      </c>
      <c r="N10" s="405">
        <v>1444</v>
      </c>
      <c r="O10" s="405">
        <v>528</v>
      </c>
      <c r="P10" s="405">
        <v>916</v>
      </c>
      <c r="Q10" s="405">
        <v>631</v>
      </c>
      <c r="R10" s="405">
        <v>291</v>
      </c>
      <c r="S10" s="405">
        <v>340</v>
      </c>
      <c r="T10" s="405">
        <v>74</v>
      </c>
      <c r="U10" s="405">
        <v>51</v>
      </c>
      <c r="V10" s="405">
        <v>23</v>
      </c>
      <c r="W10" s="405">
        <v>4932</v>
      </c>
      <c r="X10" s="405">
        <v>2938</v>
      </c>
      <c r="Y10" s="405">
        <v>1994</v>
      </c>
      <c r="Z10" s="634">
        <v>2015</v>
      </c>
      <c r="AA10" s="407"/>
      <c r="AB10" s="407"/>
      <c r="AC10" s="407"/>
      <c r="AD10" s="407"/>
      <c r="AE10" s="407"/>
      <c r="AF10" s="407"/>
      <c r="AG10" s="407"/>
      <c r="AH10" s="408"/>
      <c r="AI10" s="407"/>
      <c r="AJ10" s="407"/>
      <c r="AK10" s="408"/>
      <c r="AL10" s="407"/>
      <c r="AM10" s="407"/>
      <c r="AN10" s="408"/>
      <c r="AO10" s="409"/>
    </row>
    <row r="11" spans="1:41" s="417" customFormat="1" ht="90" customHeight="1">
      <c r="A11" s="411">
        <v>2016</v>
      </c>
      <c r="B11" s="412">
        <f>C11+D11</f>
        <v>37183</v>
      </c>
      <c r="C11" s="412">
        <f>F11+I11+L11+O11+R11+U11+X11</f>
        <v>19346</v>
      </c>
      <c r="D11" s="412">
        <f>G11+J11+M11+P11+S11+V11+Y11</f>
        <v>17837</v>
      </c>
      <c r="E11" s="412">
        <f>F11+G11</f>
        <v>28757</v>
      </c>
      <c r="F11" s="412">
        <v>14835</v>
      </c>
      <c r="G11" s="412">
        <v>13922</v>
      </c>
      <c r="H11" s="412">
        <f>I11+J11</f>
        <v>407</v>
      </c>
      <c r="I11" s="412">
        <v>245</v>
      </c>
      <c r="J11" s="412">
        <v>162</v>
      </c>
      <c r="K11" s="412">
        <f>L11+M11</f>
        <v>356</v>
      </c>
      <c r="L11" s="412">
        <v>118</v>
      </c>
      <c r="M11" s="412">
        <v>238</v>
      </c>
      <c r="N11" s="412">
        <f>O11+P11</f>
        <v>1763</v>
      </c>
      <c r="O11" s="412">
        <v>668</v>
      </c>
      <c r="P11" s="412">
        <v>1095</v>
      </c>
      <c r="Q11" s="412">
        <f>R11+S11</f>
        <v>573</v>
      </c>
      <c r="R11" s="412">
        <v>246</v>
      </c>
      <c r="S11" s="412">
        <v>327</v>
      </c>
      <c r="T11" s="412">
        <f>U11+V11</f>
        <v>75</v>
      </c>
      <c r="U11" s="412">
        <v>53</v>
      </c>
      <c r="V11" s="412">
        <v>22</v>
      </c>
      <c r="W11" s="412">
        <f>X11+Y11</f>
        <v>5252</v>
      </c>
      <c r="X11" s="412">
        <v>3181</v>
      </c>
      <c r="Y11" s="412">
        <v>2071</v>
      </c>
      <c r="Z11" s="413">
        <v>2016</v>
      </c>
      <c r="AA11" s="414"/>
      <c r="AB11" s="414"/>
      <c r="AC11" s="414"/>
      <c r="AD11" s="414"/>
      <c r="AE11" s="414"/>
      <c r="AF11" s="414"/>
      <c r="AG11" s="414"/>
      <c r="AH11" s="415"/>
      <c r="AI11" s="414"/>
      <c r="AJ11" s="414"/>
      <c r="AK11" s="415"/>
      <c r="AL11" s="414"/>
      <c r="AM11" s="414"/>
      <c r="AN11" s="415"/>
      <c r="AO11" s="416"/>
    </row>
    <row r="12" spans="1:41" s="420" customFormat="1" ht="5.25" customHeight="1" thickBot="1">
      <c r="A12" s="418"/>
      <c r="B12" s="378"/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378"/>
      <c r="Z12" s="419"/>
      <c r="AA12" s="381"/>
      <c r="AB12" s="381"/>
      <c r="AC12" s="381"/>
      <c r="AD12" s="381"/>
      <c r="AE12" s="381"/>
      <c r="AF12" s="381"/>
      <c r="AG12" s="381"/>
      <c r="AH12" s="381"/>
      <c r="AI12" s="381"/>
      <c r="AJ12" s="381"/>
      <c r="AK12" s="381"/>
      <c r="AL12" s="381"/>
      <c r="AM12" s="381"/>
      <c r="AN12" s="381"/>
      <c r="AO12" s="383"/>
    </row>
    <row r="13" spans="1:41" s="420" customFormat="1" ht="16.5" customHeight="1">
      <c r="A13" s="421" t="s">
        <v>783</v>
      </c>
      <c r="B13" s="422"/>
      <c r="T13" s="422"/>
      <c r="Z13" s="423" t="s">
        <v>784</v>
      </c>
      <c r="AA13" s="381"/>
      <c r="AB13" s="381"/>
      <c r="AC13" s="381"/>
      <c r="AD13" s="381"/>
      <c r="AE13" s="381"/>
      <c r="AF13" s="381"/>
      <c r="AG13" s="381"/>
      <c r="AH13" s="381"/>
      <c r="AI13" s="381"/>
      <c r="AJ13" s="381"/>
      <c r="AK13" s="381"/>
      <c r="AL13" s="381"/>
      <c r="AM13" s="381"/>
      <c r="AN13" s="381"/>
    </row>
    <row r="14" spans="1:41">
      <c r="AA14" s="383"/>
    </row>
    <row r="15" spans="1:41">
      <c r="C15" s="425"/>
      <c r="D15" s="426"/>
      <c r="E15" s="426"/>
      <c r="F15" s="425"/>
      <c r="G15" s="427"/>
      <c r="H15" s="427"/>
      <c r="I15" s="425"/>
      <c r="J15" s="427"/>
      <c r="K15" s="427"/>
      <c r="L15" s="425"/>
      <c r="M15" s="427"/>
      <c r="N15" s="427"/>
      <c r="O15" s="425"/>
      <c r="P15" s="427"/>
      <c r="Q15" s="427"/>
      <c r="R15" s="425"/>
      <c r="S15" s="427"/>
      <c r="T15" s="427"/>
      <c r="U15" s="425"/>
      <c r="V15" s="427"/>
      <c r="W15" s="427"/>
      <c r="X15" s="425"/>
      <c r="Y15" s="428"/>
      <c r="Z15" s="429"/>
    </row>
    <row r="18" spans="4:6">
      <c r="D18" s="907"/>
      <c r="E18" s="907"/>
      <c r="F18" s="907"/>
    </row>
  </sheetData>
  <mergeCells count="9">
    <mergeCell ref="A1:M1"/>
    <mergeCell ref="N1:Z1"/>
    <mergeCell ref="D18:F18"/>
    <mergeCell ref="N3:P3"/>
    <mergeCell ref="T3:V3"/>
    <mergeCell ref="B3:D3"/>
    <mergeCell ref="E3:G3"/>
    <mergeCell ref="H3:J3"/>
    <mergeCell ref="K3:M3"/>
  </mergeCells>
  <phoneticPr fontId="20" type="noConversion"/>
  <printOptions horizontalCentered="1" gridLinesSet="0"/>
  <pageMargins left="0.78740157480314965" right="0.78740157480314965" top="0.98425196850393704" bottom="0.98425196850393704" header="0.59055118110236227" footer="0.27559055118110237"/>
  <pageSetup paperSize="7" scale="84" firstPageNumber="72" pageOrder="overThenDown" orientation="portrait" r:id="rId1"/>
  <headerFooter differentOddEven="1"/>
  <rowBreaks count="1" manualBreakCount="1">
    <brk id="13" max="25" man="1"/>
  </rowBreaks>
  <colBreaks count="1" manualBreakCount="1">
    <brk id="13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11</vt:i4>
      </vt:variant>
    </vt:vector>
  </HeadingPairs>
  <TitlesOfParts>
    <vt:vector size="27" baseType="lpstr">
      <vt:lpstr>1.인구추이(가)</vt:lpstr>
      <vt:lpstr>나. 거소신고인수</vt:lpstr>
      <vt:lpstr>2.구동별세대및인구(가)</vt:lpstr>
      <vt:lpstr>2.구동별세대및인구(나)-삭제</vt:lpstr>
      <vt:lpstr>3.구동별연령(5세계급)및성별인구</vt:lpstr>
      <vt:lpstr>4.연령(5세계급)및성별인구</vt:lpstr>
      <vt:lpstr>5.혼인상태별인구</vt:lpstr>
      <vt:lpstr>6.교육정도별인구</vt:lpstr>
      <vt:lpstr>7.주택점유형태별가구</vt:lpstr>
      <vt:lpstr>8.사용방수별 가구(일반가구)</vt:lpstr>
      <vt:lpstr>9.인구동태</vt:lpstr>
      <vt:lpstr>10.인구이동</vt:lpstr>
      <vt:lpstr>11.시·군·구별인구이동</vt:lpstr>
      <vt:lpstr>12.전입지별인구이동</vt:lpstr>
      <vt:lpstr>13.전출지별인구이동</vt:lpstr>
      <vt:lpstr>14.외국인국적별등록현황</vt:lpstr>
      <vt:lpstr>'1.인구추이(가)'!Print_Area</vt:lpstr>
      <vt:lpstr>'10.인구이동'!Print_Area</vt:lpstr>
      <vt:lpstr>'14.외국인국적별등록현황'!Print_Area</vt:lpstr>
      <vt:lpstr>'2.구동별세대및인구(가)'!Print_Area</vt:lpstr>
      <vt:lpstr>'2.구동별세대및인구(나)-삭제'!Print_Area</vt:lpstr>
      <vt:lpstr>'3.구동별연령(5세계급)및성별인구'!Print_Area</vt:lpstr>
      <vt:lpstr>'4.연령(5세계급)및성별인구'!Print_Area</vt:lpstr>
      <vt:lpstr>'6.교육정도별인구'!Print_Area</vt:lpstr>
      <vt:lpstr>'7.주택점유형태별가구'!Print_Area</vt:lpstr>
      <vt:lpstr>'8.사용방수별 가구(일반가구)'!Print_Area</vt:lpstr>
      <vt:lpstr>'9.인구동태'!Print_Area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2017-09-09T05:44:04Z</cp:lastPrinted>
  <dcterms:created xsi:type="dcterms:W3CDTF">2005-09-07T00:36:55Z</dcterms:created>
  <dcterms:modified xsi:type="dcterms:W3CDTF">2018-03-09T02:04:56Z</dcterms:modified>
</cp:coreProperties>
</file>